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30" windowWidth="7470" windowHeight="4560" activeTab="0"/>
  </bookViews>
  <sheets>
    <sheet name="TOP" sheetId="1" r:id="rId1"/>
    <sheet name="勝率入力" sheetId="2" r:id="rId2"/>
    <sheet name="ｵｰﾀﾞｰ予想" sheetId="3" r:id="rId3"/>
    <sheet name="予想結果" sheetId="4" r:id="rId4"/>
    <sheet name="ｸﾞﾗﾌ元ﾃﾞｰﾀ" sheetId="5" state="hidden" r:id="rId5"/>
    <sheet name="選択結果" sheetId="6" r:id="rId6"/>
    <sheet name="各対戦別勝率" sheetId="7" state="hidden" r:id="rId7"/>
    <sheet name="ﾃｰﾌﾞﾙ" sheetId="8" state="hidden" r:id="rId8"/>
    <sheet name="計算" sheetId="9" state="hidden" r:id="rId9"/>
    <sheet name="ﾘｽﾄ" sheetId="10" state="hidden" r:id="rId10"/>
  </sheets>
  <definedNames/>
  <calcPr fullCalcOnLoad="1"/>
</workbook>
</file>

<file path=xl/sharedStrings.xml><?xml version="1.0" encoding="utf-8"?>
<sst xmlns="http://schemas.openxmlformats.org/spreadsheetml/2006/main" count="191" uniqueCount="51">
  <si>
    <t>第１対戦</t>
  </si>
  <si>
    <t>第２対戦</t>
  </si>
  <si>
    <t>第３対戦</t>
  </si>
  <si>
    <t>３勝</t>
  </si>
  <si>
    <t>２勝</t>
  </si>
  <si>
    <t>１勝</t>
  </si>
  <si>
    <t>0勝</t>
  </si>
  <si>
    <t>勝率</t>
  </si>
  <si>
    <t>オーダー</t>
  </si>
  <si>
    <t>１－２－３</t>
  </si>
  <si>
    <t>１－３－２</t>
  </si>
  <si>
    <t>２－１－３</t>
  </si>
  <si>
    <t>２－３－１</t>
  </si>
  <si>
    <t>３－１－２</t>
  </si>
  <si>
    <t>３－２－１</t>
  </si>
  <si>
    <t>計１</t>
  </si>
  <si>
    <t>計２</t>
  </si>
  <si>
    <t>計３</t>
  </si>
  <si>
    <t>計４</t>
  </si>
  <si>
    <t>順</t>
  </si>
  <si>
    <t>予想勝率</t>
  </si>
  <si>
    <t>うち３勝</t>
  </si>
  <si>
    <t>うち２勝</t>
  </si>
  <si>
    <t>セル</t>
  </si>
  <si>
    <t>■勝率</t>
  </si>
  <si>
    <t>自チーム</t>
  </si>
  <si>
    <t>相手チーム</t>
  </si>
  <si>
    <t>コード</t>
  </si>
  <si>
    <t>選択Ｎｏ</t>
  </si>
  <si>
    <t>■予想オーダー</t>
  </si>
  <si>
    <t>■１－２－３</t>
  </si>
  <si>
    <t>１番手</t>
  </si>
  <si>
    <t>２番手</t>
  </si>
  <si>
    <t>３番手</t>
  </si>
  <si>
    <t>■２－１－３</t>
  </si>
  <si>
    <t>■１－３－２</t>
  </si>
  <si>
    <t>■２－３－１</t>
  </si>
  <si>
    <t>■３－２－１</t>
  </si>
  <si>
    <t>■３－１－２</t>
  </si>
  <si>
    <t>相手チーム予想オーダー　＞＞</t>
  </si>
  <si>
    <t>３－０で勝ち</t>
  </si>
  <si>
    <t>２－１で勝ち</t>
  </si>
  <si>
    <t>１</t>
  </si>
  <si>
    <t>オーダー</t>
  </si>
  <si>
    <t>３－２－１</t>
  </si>
  <si>
    <t>１－２－３</t>
  </si>
  <si>
    <t>３－１－２</t>
  </si>
  <si>
    <t>２－１－３</t>
  </si>
  <si>
    <t>２－３－１</t>
  </si>
  <si>
    <t>１－３－２</t>
  </si>
  <si>
    <t>dantaisen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</si>
</sst>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 "/>
    <numFmt numFmtId="178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8"/>
      <name val="HGP創英角ｺﾞｼｯｸUB"/>
      <family val="3"/>
    </font>
    <font>
      <sz val="14"/>
      <name val="HGP創英角ｺﾞｼｯｸUB"/>
      <family val="3"/>
    </font>
    <font>
      <sz val="20"/>
      <name val="HGP創英角ｺﾞｼｯｸUB"/>
      <family val="3"/>
    </font>
    <font>
      <sz val="11"/>
      <name val="HGP創英角ｺﾞｼｯｸUB"/>
      <family val="3"/>
    </font>
    <font>
      <sz val="9"/>
      <name val="HGP創英角ｺﾞｼｯｸUB"/>
      <family val="3"/>
    </font>
    <font>
      <sz val="11"/>
      <color indexed="2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0" xfId="15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9" fontId="0" fillId="0" borderId="4" xfId="15" applyNumberFormat="1" applyBorder="1" applyAlignment="1">
      <alignment horizontal="center"/>
    </xf>
    <xf numFmtId="9" fontId="0" fillId="0" borderId="2" xfId="15" applyBorder="1" applyAlignment="1">
      <alignment horizontal="center"/>
    </xf>
    <xf numFmtId="9" fontId="0" fillId="0" borderId="3" xfId="15" applyBorder="1" applyAlignment="1">
      <alignment horizontal="center"/>
    </xf>
    <xf numFmtId="9" fontId="0" fillId="0" borderId="1" xfId="15" applyBorder="1" applyAlignment="1">
      <alignment horizontal="center"/>
    </xf>
    <xf numFmtId="176" fontId="0" fillId="0" borderId="1" xfId="15" applyNumberFormat="1" applyBorder="1" applyAlignment="1">
      <alignment horizontal="center"/>
    </xf>
    <xf numFmtId="38" fontId="0" fillId="0" borderId="1" xfId="16" applyBorder="1" applyAlignment="1">
      <alignment horizontal="center"/>
    </xf>
    <xf numFmtId="38" fontId="0" fillId="0" borderId="0" xfId="16" applyAlignment="1">
      <alignment horizontal="center"/>
    </xf>
    <xf numFmtId="38" fontId="0" fillId="0" borderId="4" xfId="16" applyBorder="1" applyAlignment="1">
      <alignment horizontal="center"/>
    </xf>
    <xf numFmtId="0" fontId="0" fillId="0" borderId="0" xfId="0" applyAlignment="1" quotePrefix="1">
      <alignment/>
    </xf>
    <xf numFmtId="176" fontId="0" fillId="0" borderId="0" xfId="15" applyNumberFormat="1" applyAlignment="1">
      <alignment/>
    </xf>
    <xf numFmtId="0" fontId="0" fillId="2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176" fontId="2" fillId="4" borderId="1" xfId="15" applyNumberFormat="1" applyFont="1" applyFill="1" applyBorder="1" applyAlignment="1" applyProtection="1">
      <alignment horizontal="center" vertical="center"/>
      <protection hidden="1" locked="0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 quotePrefix="1">
      <alignment horizontal="center" vertical="center"/>
      <protection hidden="1"/>
    </xf>
    <xf numFmtId="0" fontId="5" fillId="5" borderId="1" xfId="0" applyFont="1" applyFill="1" applyBorder="1" applyAlignment="1" applyProtection="1" quotePrefix="1">
      <alignment horizontal="center" vertical="center"/>
      <protection hidden="1" locked="0"/>
    </xf>
    <xf numFmtId="176" fontId="5" fillId="5" borderId="1" xfId="15" applyNumberFormat="1" applyFont="1" applyFill="1" applyBorder="1" applyAlignment="1" applyProtection="1">
      <alignment horizontal="center" vertical="center"/>
      <protection hidden="1" locked="0"/>
    </xf>
    <xf numFmtId="0" fontId="5" fillId="5" borderId="13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176" fontId="0" fillId="0" borderId="1" xfId="15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5"/>
          <c:w val="0.7575"/>
          <c:h val="0.9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'ｸﾞﾗﾌ元ﾃﾞｰﾀ'!$C$4</c:f>
              <c:strCache>
                <c:ptCount val="1"/>
                <c:pt idx="0">
                  <c:v>３－０で勝ち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'ｸﾞﾗﾌ元ﾃﾞｰﾀ'!$B$5:$B$10</c:f>
              <c:strCache>
                <c:ptCount val="6"/>
                <c:pt idx="0">
                  <c:v>３－２－１</c:v>
                </c:pt>
                <c:pt idx="1">
                  <c:v>１－２－３</c:v>
                </c:pt>
                <c:pt idx="2">
                  <c:v>３－１－２</c:v>
                </c:pt>
                <c:pt idx="3">
                  <c:v>２－１－３</c:v>
                </c:pt>
                <c:pt idx="4">
                  <c:v>２－３－１</c:v>
                </c:pt>
                <c:pt idx="5">
                  <c:v>１－３－２</c:v>
                </c:pt>
              </c:strCache>
            </c:strRef>
          </c:cat>
          <c:val>
            <c:numRef>
              <c:f>'ｸﾞﾗﾌ元ﾃﾞｰﾀ'!$C$5:$C$10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'ｸﾞﾗﾌ元ﾃﾞｰﾀ'!$D$4</c:f>
              <c:strCache>
                <c:ptCount val="1"/>
                <c:pt idx="0">
                  <c:v>２－１で勝ち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'ｸﾞﾗﾌ元ﾃﾞｰﾀ'!$B$5:$B$10</c:f>
              <c:strCache>
                <c:ptCount val="6"/>
                <c:pt idx="0">
                  <c:v>３－２－１</c:v>
                </c:pt>
                <c:pt idx="1">
                  <c:v>１－２－３</c:v>
                </c:pt>
                <c:pt idx="2">
                  <c:v>３－１－２</c:v>
                </c:pt>
                <c:pt idx="3">
                  <c:v>２－１－３</c:v>
                </c:pt>
                <c:pt idx="4">
                  <c:v>２－３－１</c:v>
                </c:pt>
                <c:pt idx="5">
                  <c:v>１－３－２</c:v>
                </c:pt>
              </c:strCache>
            </c:strRef>
          </c:cat>
          <c:val>
            <c:numRef>
              <c:f>'ｸﾞﾗﾌ元ﾃﾞｰﾀ'!$D$5:$D$10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2972698"/>
        <c:axId val="26754283"/>
      </c:barChart>
      <c:catAx>
        <c:axId val="29726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one"/>
        <c:crossAx val="26754283"/>
        <c:crosses val="autoZero"/>
        <c:auto val="1"/>
        <c:lblOffset val="100"/>
        <c:noMultiLvlLbl val="0"/>
      </c:catAx>
      <c:valAx>
        <c:axId val="26754283"/>
        <c:scaling>
          <c:orientation val="minMax"/>
          <c:max val="1"/>
          <c:min val="0"/>
        </c:scaling>
        <c:axPos val="t"/>
        <c:majorGridlines/>
        <c:delete val="0"/>
        <c:numFmt formatCode="0%" sourceLinked="0"/>
        <c:majorTickMark val="in"/>
        <c:minorTickMark val="none"/>
        <c:tickLblPos val="nextTo"/>
        <c:crossAx val="2972698"/>
        <c:crossesAt val="1"/>
        <c:crossBetween val="between"/>
        <c:dispUnits/>
        <c:majorUnit val="0.5"/>
        <c:minorUnit val="0.04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3475"/>
          <c:y val="0.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8</xdr:row>
      <xdr:rowOff>38100</xdr:rowOff>
    </xdr:from>
    <xdr:to>
      <xdr:col>10</xdr:col>
      <xdr:colOff>190500</xdr:colOff>
      <xdr:row>18</xdr:row>
      <xdr:rowOff>9525</xdr:rowOff>
    </xdr:to>
    <xdr:sp>
      <xdr:nvSpPr>
        <xdr:cNvPr id="1" name="AutoShape 3"/>
        <xdr:cNvSpPr>
          <a:spLocks noChangeAspect="1"/>
        </xdr:cNvSpPr>
      </xdr:nvSpPr>
      <xdr:spPr>
        <a:xfrm>
          <a:off x="1238250" y="1409700"/>
          <a:ext cx="5810250" cy="1685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66CC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53881" dir="2700000" algn="ctr">
                  <a:srgbClr val="99CC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ソフトテニス
団体戦（３組点取り戦）
オーダーシミュレーション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12</xdr:col>
      <xdr:colOff>19050</xdr:colOff>
      <xdr:row>2</xdr:row>
      <xdr:rowOff>133350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714375" y="171450"/>
          <a:ext cx="7534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各組の予想勝率入力</a:t>
          </a:r>
        </a:p>
      </xdr:txBody>
    </xdr:sp>
    <xdr:clientData/>
  </xdr:twoCellAnchor>
  <xdr:twoCellAnchor>
    <xdr:from>
      <xdr:col>1</xdr:col>
      <xdr:colOff>28575</xdr:colOff>
      <xdr:row>3</xdr:row>
      <xdr:rowOff>95250</xdr:rowOff>
    </xdr:from>
    <xdr:to>
      <xdr:col>12</xdr:col>
      <xdr:colOff>619125</xdr:colOff>
      <xdr:row>7</xdr:row>
      <xdr:rowOff>114300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714375" y="609600"/>
          <a:ext cx="8134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自チーム３組が相手チームの３組と対戦した場合、それぞれどれだけの確率で勝てるかを
予測して入力してください。（選択肢は０～１００％の間の５％刻みとなっています）</a:t>
          </a:r>
        </a:p>
      </xdr:txBody>
    </xdr:sp>
    <xdr:clientData/>
  </xdr:twoCellAnchor>
  <xdr:twoCellAnchor>
    <xdr:from>
      <xdr:col>4</xdr:col>
      <xdr:colOff>0</xdr:colOff>
      <xdr:row>10</xdr:row>
      <xdr:rowOff>152400</xdr:rowOff>
    </xdr:from>
    <xdr:to>
      <xdr:col>5</xdr:col>
      <xdr:colOff>114300</xdr:colOff>
      <xdr:row>12</xdr:row>
      <xdr:rowOff>133350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2743200" y="1866900"/>
          <a:ext cx="800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１番手</a:t>
          </a:r>
        </a:p>
      </xdr:txBody>
    </xdr:sp>
    <xdr:clientData/>
  </xdr:twoCellAnchor>
  <xdr:twoCellAnchor>
    <xdr:from>
      <xdr:col>6</xdr:col>
      <xdr:colOff>9525</xdr:colOff>
      <xdr:row>10</xdr:row>
      <xdr:rowOff>142875</xdr:rowOff>
    </xdr:from>
    <xdr:to>
      <xdr:col>7</xdr:col>
      <xdr:colOff>123825</xdr:colOff>
      <xdr:row>12</xdr:row>
      <xdr:rowOff>123825</xdr:rowOff>
    </xdr:to>
    <xdr:sp>
      <xdr:nvSpPr>
        <xdr:cNvPr id="4" name="TextBox 24"/>
        <xdr:cNvSpPr txBox="1">
          <a:spLocks noChangeArrowheads="1"/>
        </xdr:cNvSpPr>
      </xdr:nvSpPr>
      <xdr:spPr>
        <a:xfrm>
          <a:off x="4124325" y="1857375"/>
          <a:ext cx="800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２番手</a:t>
          </a:r>
        </a:p>
      </xdr:txBody>
    </xdr:sp>
    <xdr:clientData/>
  </xdr:twoCellAnchor>
  <xdr:twoCellAnchor>
    <xdr:from>
      <xdr:col>8</xdr:col>
      <xdr:colOff>9525</xdr:colOff>
      <xdr:row>10</xdr:row>
      <xdr:rowOff>142875</xdr:rowOff>
    </xdr:from>
    <xdr:to>
      <xdr:col>9</xdr:col>
      <xdr:colOff>123825</xdr:colOff>
      <xdr:row>12</xdr:row>
      <xdr:rowOff>123825</xdr:rowOff>
    </xdr:to>
    <xdr:sp>
      <xdr:nvSpPr>
        <xdr:cNvPr id="5" name="TextBox 27"/>
        <xdr:cNvSpPr txBox="1">
          <a:spLocks noChangeArrowheads="1"/>
        </xdr:cNvSpPr>
      </xdr:nvSpPr>
      <xdr:spPr>
        <a:xfrm>
          <a:off x="5495925" y="1857375"/>
          <a:ext cx="800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３番手</a:t>
          </a:r>
        </a:p>
      </xdr:txBody>
    </xdr:sp>
    <xdr:clientData/>
  </xdr:twoCellAnchor>
  <xdr:twoCellAnchor>
    <xdr:from>
      <xdr:col>1</xdr:col>
      <xdr:colOff>0</xdr:colOff>
      <xdr:row>12</xdr:row>
      <xdr:rowOff>142875</xdr:rowOff>
    </xdr:from>
    <xdr:to>
      <xdr:col>3</xdr:col>
      <xdr:colOff>638175</xdr:colOff>
      <xdr:row>14</xdr:row>
      <xdr:rowOff>47625</xdr:rowOff>
    </xdr:to>
    <xdr:sp>
      <xdr:nvSpPr>
        <xdr:cNvPr id="6" name="TextBox 28"/>
        <xdr:cNvSpPr txBox="1">
          <a:spLocks noChangeArrowheads="1"/>
        </xdr:cNvSpPr>
      </xdr:nvSpPr>
      <xdr:spPr>
        <a:xfrm>
          <a:off x="685800" y="2200275"/>
          <a:ext cx="2009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１番手　＞＞＞　</a:t>
          </a:r>
        </a:p>
      </xdr:txBody>
    </xdr:sp>
    <xdr:clientData/>
  </xdr:twoCellAnchor>
  <xdr:twoCellAnchor>
    <xdr:from>
      <xdr:col>0</xdr:col>
      <xdr:colOff>676275</xdr:colOff>
      <xdr:row>16</xdr:row>
      <xdr:rowOff>0</xdr:rowOff>
    </xdr:from>
    <xdr:to>
      <xdr:col>3</xdr:col>
      <xdr:colOff>628650</xdr:colOff>
      <xdr:row>17</xdr:row>
      <xdr:rowOff>76200</xdr:rowOff>
    </xdr:to>
    <xdr:sp>
      <xdr:nvSpPr>
        <xdr:cNvPr id="7" name="TextBox 34"/>
        <xdr:cNvSpPr txBox="1">
          <a:spLocks noChangeArrowheads="1"/>
        </xdr:cNvSpPr>
      </xdr:nvSpPr>
      <xdr:spPr>
        <a:xfrm>
          <a:off x="676275" y="2743200"/>
          <a:ext cx="2009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２番手　＞＞＞　</a:t>
          </a:r>
        </a:p>
      </xdr:txBody>
    </xdr:sp>
    <xdr:clientData/>
  </xdr:twoCellAnchor>
  <xdr:twoCellAnchor>
    <xdr:from>
      <xdr:col>1</xdr:col>
      <xdr:colOff>0</xdr:colOff>
      <xdr:row>19</xdr:row>
      <xdr:rowOff>28575</xdr:rowOff>
    </xdr:from>
    <xdr:to>
      <xdr:col>3</xdr:col>
      <xdr:colOff>638175</xdr:colOff>
      <xdr:row>20</xdr:row>
      <xdr:rowOff>104775</xdr:rowOff>
    </xdr:to>
    <xdr:sp>
      <xdr:nvSpPr>
        <xdr:cNvPr id="8" name="TextBox 39"/>
        <xdr:cNvSpPr txBox="1">
          <a:spLocks noChangeArrowheads="1"/>
        </xdr:cNvSpPr>
      </xdr:nvSpPr>
      <xdr:spPr>
        <a:xfrm>
          <a:off x="685800" y="3286125"/>
          <a:ext cx="2009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３番手　＞＞＞　</a:t>
          </a:r>
        </a:p>
      </xdr:txBody>
    </xdr:sp>
    <xdr:clientData/>
  </xdr:twoCellAnchor>
  <xdr:twoCellAnchor>
    <xdr:from>
      <xdr:col>1</xdr:col>
      <xdr:colOff>57150</xdr:colOff>
      <xdr:row>12</xdr:row>
      <xdr:rowOff>123825</xdr:rowOff>
    </xdr:from>
    <xdr:to>
      <xdr:col>1</xdr:col>
      <xdr:colOff>533400</xdr:colOff>
      <xdr:row>20</xdr:row>
      <xdr:rowOff>104775</xdr:rowOff>
    </xdr:to>
    <xdr:sp>
      <xdr:nvSpPr>
        <xdr:cNvPr id="9" name="TextBox 40"/>
        <xdr:cNvSpPr txBox="1">
          <a:spLocks noChangeArrowheads="1"/>
        </xdr:cNvSpPr>
      </xdr:nvSpPr>
      <xdr:spPr>
        <a:xfrm>
          <a:off x="742950" y="2181225"/>
          <a:ext cx="4762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/>
            <a:t>自チーム</a:t>
          </a:r>
        </a:p>
      </xdr:txBody>
    </xdr:sp>
    <xdr:clientData/>
  </xdr:twoCellAnchor>
  <xdr:twoCellAnchor>
    <xdr:from>
      <xdr:col>3</xdr:col>
      <xdr:colOff>676275</xdr:colOff>
      <xdr:row>8</xdr:row>
      <xdr:rowOff>66675</xdr:rowOff>
    </xdr:from>
    <xdr:to>
      <xdr:col>9</xdr:col>
      <xdr:colOff>104775</xdr:colOff>
      <xdr:row>10</xdr:row>
      <xdr:rowOff>85725</xdr:rowOff>
    </xdr:to>
    <xdr:sp>
      <xdr:nvSpPr>
        <xdr:cNvPr id="10" name="TextBox 41"/>
        <xdr:cNvSpPr txBox="1">
          <a:spLocks noChangeArrowheads="1"/>
        </xdr:cNvSpPr>
      </xdr:nvSpPr>
      <xdr:spPr>
        <a:xfrm>
          <a:off x="2733675" y="1438275"/>
          <a:ext cx="35433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相手チーム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12</xdr:col>
      <xdr:colOff>19050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71450"/>
          <a:ext cx="7534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相手チームのオーダー予想</a:t>
          </a:r>
        </a:p>
      </xdr:txBody>
    </xdr:sp>
    <xdr:clientData/>
  </xdr:twoCellAnchor>
  <xdr:twoCellAnchor>
    <xdr:from>
      <xdr:col>1</xdr:col>
      <xdr:colOff>28575</xdr:colOff>
      <xdr:row>3</xdr:row>
      <xdr:rowOff>95250</xdr:rowOff>
    </xdr:from>
    <xdr:to>
      <xdr:col>12</xdr:col>
      <xdr:colOff>619125</xdr:colOff>
      <xdr:row>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609600"/>
          <a:ext cx="8134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相手チームの予想オーダーを６通りの中から選んでください。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6</xdr:col>
      <xdr:colOff>838200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71450"/>
          <a:ext cx="3505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オーダー別予想勝率ランキング</a:t>
          </a:r>
        </a:p>
      </xdr:txBody>
    </xdr:sp>
    <xdr:clientData/>
  </xdr:twoCellAnchor>
  <xdr:twoCellAnchor>
    <xdr:from>
      <xdr:col>6</xdr:col>
      <xdr:colOff>38100</xdr:colOff>
      <xdr:row>7</xdr:row>
      <xdr:rowOff>123825</xdr:rowOff>
    </xdr:from>
    <xdr:to>
      <xdr:col>10</xdr:col>
      <xdr:colOff>47625</xdr:colOff>
      <xdr:row>16</xdr:row>
      <xdr:rowOff>133350</xdr:rowOff>
    </xdr:to>
    <xdr:graphicFrame>
      <xdr:nvGraphicFramePr>
        <xdr:cNvPr id="2" name="Chart 4"/>
        <xdr:cNvGraphicFramePr/>
      </xdr:nvGraphicFramePr>
      <xdr:xfrm>
        <a:off x="3419475" y="1524000"/>
        <a:ext cx="3067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6384" width="9.00390625" style="30" customWidth="1"/>
  </cols>
  <sheetData>
    <row r="1" ht="13.5">
      <c r="A1" s="43" t="s">
        <v>50</v>
      </c>
    </row>
  </sheetData>
  <sheetProtection password="D0B7"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3:I2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9.00390625" style="26" customWidth="1"/>
    <col min="4" max="6" width="9.00390625" style="1" customWidth="1"/>
  </cols>
  <sheetData>
    <row r="3" spans="1:9" ht="13.5">
      <c r="A3" s="2" t="s">
        <v>23</v>
      </c>
      <c r="B3" s="25" t="s">
        <v>7</v>
      </c>
      <c r="D3" s="2" t="s">
        <v>8</v>
      </c>
      <c r="E3" s="2" t="s">
        <v>23</v>
      </c>
      <c r="F3" s="2" t="s">
        <v>8</v>
      </c>
      <c r="G3" s="17" t="s">
        <v>31</v>
      </c>
      <c r="H3" s="18" t="s">
        <v>32</v>
      </c>
      <c r="I3" s="19" t="s">
        <v>33</v>
      </c>
    </row>
    <row r="4" spans="1:9" ht="13.5">
      <c r="A4" s="8">
        <v>1</v>
      </c>
      <c r="B4" s="27"/>
      <c r="D4" s="5" t="s">
        <v>9</v>
      </c>
      <c r="E4" s="5">
        <v>1</v>
      </c>
      <c r="F4" s="5" t="s">
        <v>9</v>
      </c>
      <c r="G4" s="13">
        <v>1</v>
      </c>
      <c r="H4" s="14">
        <v>2</v>
      </c>
      <c r="I4" s="11">
        <v>3</v>
      </c>
    </row>
    <row r="5" spans="1:9" ht="13.5">
      <c r="A5" s="4">
        <v>2</v>
      </c>
      <c r="B5" s="21">
        <v>1</v>
      </c>
      <c r="D5" s="5" t="s">
        <v>10</v>
      </c>
      <c r="E5" s="5">
        <v>2</v>
      </c>
      <c r="F5" s="5" t="s">
        <v>10</v>
      </c>
      <c r="G5" s="13">
        <v>1</v>
      </c>
      <c r="H5" s="14">
        <v>3</v>
      </c>
      <c r="I5" s="11">
        <v>2</v>
      </c>
    </row>
    <row r="6" spans="1:9" ht="13.5">
      <c r="A6" s="4">
        <v>3</v>
      </c>
      <c r="B6" s="21">
        <v>0.95</v>
      </c>
      <c r="D6" s="5" t="s">
        <v>11</v>
      </c>
      <c r="E6" s="5">
        <v>3</v>
      </c>
      <c r="F6" s="5" t="s">
        <v>11</v>
      </c>
      <c r="G6" s="13">
        <v>2</v>
      </c>
      <c r="H6" s="14">
        <v>1</v>
      </c>
      <c r="I6" s="11">
        <v>3</v>
      </c>
    </row>
    <row r="7" spans="1:9" ht="13.5">
      <c r="A7" s="4">
        <v>4</v>
      </c>
      <c r="B7" s="21">
        <v>0.9</v>
      </c>
      <c r="D7" s="5" t="s">
        <v>12</v>
      </c>
      <c r="E7" s="5">
        <v>4</v>
      </c>
      <c r="F7" s="5" t="s">
        <v>12</v>
      </c>
      <c r="G7" s="13">
        <v>2</v>
      </c>
      <c r="H7" s="14">
        <v>3</v>
      </c>
      <c r="I7" s="11">
        <v>1</v>
      </c>
    </row>
    <row r="8" spans="1:9" ht="13.5">
      <c r="A8" s="4">
        <v>5</v>
      </c>
      <c r="B8" s="21">
        <v>0.85</v>
      </c>
      <c r="D8" s="5" t="s">
        <v>13</v>
      </c>
      <c r="E8" s="5">
        <v>5</v>
      </c>
      <c r="F8" s="5" t="s">
        <v>13</v>
      </c>
      <c r="G8" s="13">
        <v>3</v>
      </c>
      <c r="H8" s="14">
        <v>1</v>
      </c>
      <c r="I8" s="11">
        <v>2</v>
      </c>
    </row>
    <row r="9" spans="1:9" ht="13.5">
      <c r="A9" s="4">
        <v>6</v>
      </c>
      <c r="B9" s="21">
        <v>0.8</v>
      </c>
      <c r="D9" s="6" t="s">
        <v>14</v>
      </c>
      <c r="E9" s="6">
        <v>6</v>
      </c>
      <c r="F9" s="6" t="s">
        <v>14</v>
      </c>
      <c r="G9" s="15">
        <v>3</v>
      </c>
      <c r="H9" s="16">
        <v>2</v>
      </c>
      <c r="I9" s="12">
        <v>1</v>
      </c>
    </row>
    <row r="10" spans="1:2" ht="13.5">
      <c r="A10" s="4">
        <v>7</v>
      </c>
      <c r="B10" s="21">
        <v>0.75</v>
      </c>
    </row>
    <row r="11" spans="1:2" ht="13.5">
      <c r="A11" s="4">
        <v>8</v>
      </c>
      <c r="B11" s="21">
        <v>0.7</v>
      </c>
    </row>
    <row r="12" spans="1:2" ht="13.5">
      <c r="A12" s="4">
        <v>9</v>
      </c>
      <c r="B12" s="21">
        <v>0.65</v>
      </c>
    </row>
    <row r="13" spans="1:2" ht="13.5">
      <c r="A13" s="4">
        <v>10</v>
      </c>
      <c r="B13" s="21">
        <v>0.6</v>
      </c>
    </row>
    <row r="14" spans="1:2" ht="13.5">
      <c r="A14" s="4">
        <v>11</v>
      </c>
      <c r="B14" s="21">
        <v>0.55</v>
      </c>
    </row>
    <row r="15" spans="1:2" ht="13.5">
      <c r="A15" s="4">
        <v>12</v>
      </c>
      <c r="B15" s="21">
        <v>0.5</v>
      </c>
    </row>
    <row r="16" spans="1:2" ht="13.5">
      <c r="A16" s="4">
        <v>13</v>
      </c>
      <c r="B16" s="21">
        <v>0.45</v>
      </c>
    </row>
    <row r="17" spans="1:2" ht="13.5">
      <c r="A17" s="4">
        <v>14</v>
      </c>
      <c r="B17" s="21">
        <v>0.399999999999999</v>
      </c>
    </row>
    <row r="18" spans="1:2" ht="13.5">
      <c r="A18" s="4">
        <v>15</v>
      </c>
      <c r="B18" s="21">
        <v>0.349999999999999</v>
      </c>
    </row>
    <row r="19" spans="1:2" ht="13.5">
      <c r="A19" s="4">
        <v>16</v>
      </c>
      <c r="B19" s="21">
        <v>0.299999999999999</v>
      </c>
    </row>
    <row r="20" spans="1:2" ht="13.5">
      <c r="A20" s="4">
        <v>17</v>
      </c>
      <c r="B20" s="21">
        <v>0.249999999999999</v>
      </c>
    </row>
    <row r="21" spans="1:2" ht="13.5">
      <c r="A21" s="4">
        <v>18</v>
      </c>
      <c r="B21" s="21">
        <v>0.199999999999999</v>
      </c>
    </row>
    <row r="22" spans="1:2" ht="13.5">
      <c r="A22" s="4">
        <v>19</v>
      </c>
      <c r="B22" s="21">
        <v>0.149999999999999</v>
      </c>
    </row>
    <row r="23" spans="1:2" ht="13.5">
      <c r="A23" s="4">
        <v>20</v>
      </c>
      <c r="B23" s="21">
        <v>0.099999999999999</v>
      </c>
    </row>
    <row r="24" spans="1:2" ht="13.5">
      <c r="A24" s="4">
        <v>21</v>
      </c>
      <c r="B24" s="21">
        <v>0.049999999999999</v>
      </c>
    </row>
    <row r="25" spans="1:2" ht="13.5">
      <c r="A25" s="9">
        <v>22</v>
      </c>
      <c r="B25" s="22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6384" width="9.00390625" style="31" customWidth="1"/>
  </cols>
  <sheetData/>
  <sheetProtection password="D0B7"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6384" width="9.00390625" style="31" customWidth="1"/>
  </cols>
  <sheetData/>
  <sheetProtection password="D0B7" sheet="1" objects="1" scenarios="1" selectLockedCells="1" selectUnlockedCells="1"/>
  <printOptions/>
  <pageMargins left="0.75" right="0.75" top="1" bottom="1" header="0.512" footer="0.512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7:G16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2" width="5.25390625" style="32" customWidth="1"/>
    <col min="3" max="3" width="17.00390625" style="32" customWidth="1"/>
    <col min="4" max="4" width="13.125" style="32" customWidth="1"/>
    <col min="5" max="6" width="13.125" style="32" hidden="1" customWidth="1"/>
    <col min="7" max="7" width="13.125" style="32" customWidth="1"/>
    <col min="8" max="16384" width="9.00390625" style="32" customWidth="1"/>
  </cols>
  <sheetData>
    <row r="6" ht="14.25" thickBot="1"/>
    <row r="7" spans="2:7" s="34" customFormat="1" ht="28.5" customHeight="1" thickBot="1" thickTop="1">
      <c r="B7" s="44" t="s">
        <v>39</v>
      </c>
      <c r="C7" s="44"/>
      <c r="D7" s="44"/>
      <c r="E7" s="33"/>
      <c r="G7" s="42">
        <f>IF('選択結果'!$B$17="","",VLOOKUP('選択結果'!A17,ﾘｽﾄ!E3:F9,2,FALSE))</f>
      </c>
    </row>
    <row r="8" ht="14.25" thickTop="1"/>
    <row r="10" spans="2:6" s="36" customFormat="1" ht="13.5">
      <c r="B10" s="38" t="s">
        <v>19</v>
      </c>
      <c r="C10" s="38" t="s">
        <v>43</v>
      </c>
      <c r="D10" s="38" t="s">
        <v>20</v>
      </c>
      <c r="E10" s="35" t="s">
        <v>21</v>
      </c>
      <c r="F10" s="35" t="s">
        <v>22</v>
      </c>
    </row>
    <row r="11" spans="2:6" s="36" customFormat="1" ht="29.25" customHeight="1">
      <c r="B11" s="39" t="s">
        <v>42</v>
      </c>
      <c r="C11" s="40" t="s">
        <v>44</v>
      </c>
      <c r="D11" s="41">
        <f>'計算'!B94</f>
      </c>
      <c r="E11" s="37">
        <f>'計算'!B93</f>
      </c>
      <c r="F11" s="37">
        <f>'計算'!C93</f>
      </c>
    </row>
    <row r="12" spans="2:6" s="36" customFormat="1" ht="29.25" customHeight="1">
      <c r="B12" s="39" t="str">
        <f>IF(D12=D11,"１","２")</f>
        <v>１</v>
      </c>
      <c r="C12" s="40" t="s">
        <v>45</v>
      </c>
      <c r="D12" s="41">
        <f>'計算'!B14</f>
      </c>
      <c r="E12" s="37">
        <f>'計算'!B13</f>
      </c>
      <c r="F12" s="37">
        <f>'計算'!C13</f>
      </c>
    </row>
    <row r="13" spans="2:6" s="36" customFormat="1" ht="29.25" customHeight="1">
      <c r="B13" s="39" t="str">
        <f>IF(AND(D13=D12,D13&lt;D11),"２",IF(AND(D13=D12,D13=D11),"１","３"))</f>
        <v>１</v>
      </c>
      <c r="C13" s="40" t="s">
        <v>46</v>
      </c>
      <c r="D13" s="41">
        <f>'計算'!B78</f>
      </c>
      <c r="E13" s="37">
        <f>'計算'!B77</f>
      </c>
      <c r="F13" s="37">
        <f>'計算'!C77</f>
      </c>
    </row>
    <row r="14" spans="2:6" s="36" customFormat="1" ht="29.25" customHeight="1">
      <c r="B14" s="39" t="str">
        <f>IF(AND(D14=D13,D14&lt;D12),"３",IF(AND(D14=D12,D14&lt;D11),"２",IF(D14=D11,"１","４")))</f>
        <v>１</v>
      </c>
      <c r="C14" s="40" t="s">
        <v>47</v>
      </c>
      <c r="D14" s="41">
        <f>'計算'!B46</f>
      </c>
      <c r="E14" s="37">
        <f>'計算'!B45</f>
      </c>
      <c r="F14" s="37">
        <f>'計算'!C45</f>
      </c>
    </row>
    <row r="15" spans="2:6" s="36" customFormat="1" ht="29.25" customHeight="1">
      <c r="B15" s="39" t="str">
        <f>IF(AND(D15=D14,D15&lt;D13),"４",IF(AND(D15=D13,D15&lt;D12),"３",IF(AND(D15=D12,D15&lt;D11),"２",IF(D15=D11,"１","５"))))</f>
        <v>１</v>
      </c>
      <c r="C15" s="40" t="s">
        <v>48</v>
      </c>
      <c r="D15" s="41">
        <f>'計算'!B62</f>
      </c>
      <c r="E15" s="37">
        <f>'計算'!B61</f>
      </c>
      <c r="F15" s="37">
        <f>'計算'!C61</f>
      </c>
    </row>
    <row r="16" spans="2:6" s="36" customFormat="1" ht="29.25" customHeight="1">
      <c r="B16" s="39" t="str">
        <f>IF(AND(D16=D15,D16&lt;D14),"５",IF(AND(D16=D14,D16&lt;D13),"４",IF(AND(D16=D13,D16&lt;D12),"３",IF(AND(D16=D12,D16&lt;D11),"２",IF(D16=D11,"１","６")))))</f>
        <v>１</v>
      </c>
      <c r="C16" s="40" t="s">
        <v>49</v>
      </c>
      <c r="D16" s="41">
        <f>'計算'!B30</f>
      </c>
      <c r="E16" s="37">
        <f>'計算'!B29</f>
      </c>
      <c r="F16" s="37">
        <f>'計算'!C29</f>
      </c>
    </row>
  </sheetData>
  <sheetProtection password="D0B7" sheet="1" objects="1" scenarios="1" selectLockedCells="1" sort="0" selectUnlockedCells="1"/>
  <mergeCells count="1">
    <mergeCell ref="B7:D7"/>
  </mergeCells>
  <conditionalFormatting sqref="D11:D16">
    <cfRule type="cellIs" priority="1" dxfId="0" operator="lessThan" stopIfTrue="1">
      <formula>0.5</formula>
    </cfRule>
  </conditionalFormatting>
  <conditionalFormatting sqref="B11:C16">
    <cfRule type="expression" priority="2" dxfId="0" stopIfTrue="1">
      <formula>$D11&lt;0.5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orientation="portrait" paperSize="9" r:id="rId3"/>
  <ignoredErrors>
    <ignoredError sqref="B11:B16" numberStoredAsText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4:D10"/>
  <sheetViews>
    <sheetView workbookViewId="0" topLeftCell="A2">
      <selection activeCell="E30" sqref="E30"/>
    </sheetView>
  </sheetViews>
  <sheetFormatPr defaultColWidth="9.00390625" defaultRowHeight="13.5"/>
  <sheetData>
    <row r="4" spans="3:4" ht="13.5">
      <c r="C4" s="28" t="s">
        <v>40</v>
      </c>
      <c r="D4" s="28" t="s">
        <v>41</v>
      </c>
    </row>
    <row r="5" spans="2:4" ht="13.5">
      <c r="B5" t="str">
        <f>'予想結果'!C11</f>
        <v>３－２－１</v>
      </c>
      <c r="C5" s="29">
        <f>'予想結果'!E11</f>
      </c>
      <c r="D5" s="29">
        <f>'予想結果'!F11</f>
      </c>
    </row>
    <row r="6" spans="2:4" ht="13.5">
      <c r="B6" t="str">
        <f>'予想結果'!C12</f>
        <v>１－２－３</v>
      </c>
      <c r="C6" s="29">
        <f>'予想結果'!E12</f>
      </c>
      <c r="D6" s="29">
        <f>'予想結果'!F12</f>
      </c>
    </row>
    <row r="7" spans="2:4" ht="13.5">
      <c r="B7" t="str">
        <f>'予想結果'!C13</f>
        <v>３－１－２</v>
      </c>
      <c r="C7" s="29">
        <f>'予想結果'!E13</f>
      </c>
      <c r="D7" s="29">
        <f>'予想結果'!F13</f>
      </c>
    </row>
    <row r="8" spans="2:4" ht="13.5">
      <c r="B8" t="str">
        <f>'予想結果'!C14</f>
        <v>２－１－３</v>
      </c>
      <c r="C8" s="29">
        <f>'予想結果'!E14</f>
      </c>
      <c r="D8" s="29">
        <f>'予想結果'!F14</f>
      </c>
    </row>
    <row r="9" spans="2:4" ht="13.5">
      <c r="B9" t="str">
        <f>'予想結果'!C15</f>
        <v>２－３－１</v>
      </c>
      <c r="C9" s="29">
        <f>'予想結果'!E15</f>
      </c>
      <c r="D9" s="29">
        <f>'予想結果'!F15</f>
      </c>
    </row>
    <row r="10" spans="2:4" ht="13.5">
      <c r="B10" t="str">
        <f>'予想結果'!C16</f>
        <v>１－３－２</v>
      </c>
      <c r="C10" s="29">
        <f>'予想結果'!E16</f>
      </c>
      <c r="D10" s="29">
        <f>'予想結果'!F16</f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E17"/>
  <sheetViews>
    <sheetView workbookViewId="0" topLeftCell="A1">
      <selection activeCell="A1" sqref="A1"/>
    </sheetView>
  </sheetViews>
  <sheetFormatPr defaultColWidth="9.00390625" defaultRowHeight="13.5"/>
  <sheetData>
    <row r="3" ht="13.5">
      <c r="A3" t="s">
        <v>24</v>
      </c>
    </row>
    <row r="4" spans="1:5" ht="13.5">
      <c r="A4" t="s">
        <v>25</v>
      </c>
      <c r="B4" t="s">
        <v>26</v>
      </c>
      <c r="C4" t="s">
        <v>27</v>
      </c>
      <c r="D4" t="s">
        <v>28</v>
      </c>
      <c r="E4" t="s">
        <v>7</v>
      </c>
    </row>
    <row r="5" spans="1:5" ht="13.5">
      <c r="A5">
        <v>1</v>
      </c>
      <c r="B5">
        <v>1</v>
      </c>
      <c r="C5">
        <f>A5*10+B5</f>
        <v>11</v>
      </c>
      <c r="D5">
        <v>1</v>
      </c>
      <c r="E5" s="10">
        <f>IF(D5=1,"",VLOOKUP(D5,ﾘｽﾄ!$A$3:$B$25,2,FALSE))</f>
      </c>
    </row>
    <row r="6" spans="1:5" ht="13.5">
      <c r="A6">
        <v>1</v>
      </c>
      <c r="B6">
        <v>2</v>
      </c>
      <c r="C6">
        <f aca="true" t="shared" si="0" ref="C6:C13">A6*10+B6</f>
        <v>12</v>
      </c>
      <c r="D6">
        <v>1</v>
      </c>
      <c r="E6" s="10">
        <f>IF(D6=1,"",VLOOKUP(D6,ﾘｽﾄ!$A$3:$B$25,2,FALSE))</f>
      </c>
    </row>
    <row r="7" spans="1:5" ht="13.5">
      <c r="A7">
        <v>1</v>
      </c>
      <c r="B7">
        <v>3</v>
      </c>
      <c r="C7">
        <f t="shared" si="0"/>
        <v>13</v>
      </c>
      <c r="D7">
        <v>1</v>
      </c>
      <c r="E7" s="10">
        <f>IF(D7=1,"",VLOOKUP(D7,ﾘｽﾄ!$A$3:$B$25,2,FALSE))</f>
      </c>
    </row>
    <row r="8" spans="1:5" ht="13.5">
      <c r="A8">
        <v>2</v>
      </c>
      <c r="B8">
        <v>1</v>
      </c>
      <c r="C8">
        <f t="shared" si="0"/>
        <v>21</v>
      </c>
      <c r="D8">
        <v>1</v>
      </c>
      <c r="E8" s="10">
        <f>IF(D8=1,"",VLOOKUP(D8,ﾘｽﾄ!$A$3:$B$25,2,FALSE))</f>
      </c>
    </row>
    <row r="9" spans="1:5" ht="13.5">
      <c r="A9">
        <v>2</v>
      </c>
      <c r="B9">
        <v>2</v>
      </c>
      <c r="C9">
        <f t="shared" si="0"/>
        <v>22</v>
      </c>
      <c r="D9">
        <v>1</v>
      </c>
      <c r="E9" s="10">
        <f>IF(D9=1,"",VLOOKUP(D9,ﾘｽﾄ!$A$3:$B$25,2,FALSE))</f>
      </c>
    </row>
    <row r="10" spans="1:5" ht="13.5">
      <c r="A10">
        <v>2</v>
      </c>
      <c r="B10">
        <v>3</v>
      </c>
      <c r="C10">
        <f t="shared" si="0"/>
        <v>23</v>
      </c>
      <c r="D10">
        <v>1</v>
      </c>
      <c r="E10" s="10">
        <f>IF(D10=1,"",VLOOKUP(D10,ﾘｽﾄ!$A$3:$B$25,2,FALSE))</f>
      </c>
    </row>
    <row r="11" spans="1:5" ht="13.5">
      <c r="A11">
        <v>3</v>
      </c>
      <c r="B11">
        <v>1</v>
      </c>
      <c r="C11">
        <f t="shared" si="0"/>
        <v>31</v>
      </c>
      <c r="D11">
        <v>1</v>
      </c>
      <c r="E11" s="10">
        <f>IF(D11=1,"",VLOOKUP(D11,ﾘｽﾄ!$A$3:$B$25,2,FALSE))</f>
      </c>
    </row>
    <row r="12" spans="1:5" ht="13.5">
      <c r="A12">
        <v>3</v>
      </c>
      <c r="B12">
        <v>2</v>
      </c>
      <c r="C12">
        <f t="shared" si="0"/>
        <v>32</v>
      </c>
      <c r="D12">
        <v>1</v>
      </c>
      <c r="E12" s="10">
        <f>IF(D12=1,"",VLOOKUP(D12,ﾘｽﾄ!$A$3:$B$25,2,FALSE))</f>
      </c>
    </row>
    <row r="13" spans="1:5" ht="13.5">
      <c r="A13">
        <v>3</v>
      </c>
      <c r="B13">
        <v>3</v>
      </c>
      <c r="C13">
        <f t="shared" si="0"/>
        <v>33</v>
      </c>
      <c r="D13">
        <v>1</v>
      </c>
      <c r="E13" s="10">
        <f>IF(D13=1,"",VLOOKUP(D13,ﾘｽﾄ!$A$3:$B$25,2,FALSE))</f>
      </c>
    </row>
    <row r="15" ht="13.5">
      <c r="A15" t="s">
        <v>29</v>
      </c>
    </row>
    <row r="16" spans="1:2" ht="13.5">
      <c r="A16" t="s">
        <v>28</v>
      </c>
      <c r="B16" t="s">
        <v>8</v>
      </c>
    </row>
    <row r="17" spans="1:2" ht="13.5">
      <c r="A17">
        <v>0</v>
      </c>
      <c r="B17">
        <f>IF(A17=0,"",VLOOKUP(A17,ﾘｽﾄ!E3:F9,2,FALSE))</f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E36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4" width="12.875" style="0" customWidth="1"/>
  </cols>
  <sheetData>
    <row r="2" ht="13.5">
      <c r="A2" t="s">
        <v>30</v>
      </c>
    </row>
    <row r="3" spans="1:5" ht="13.5">
      <c r="A3" s="3"/>
      <c r="B3" s="3" t="s">
        <v>25</v>
      </c>
      <c r="C3" s="3" t="s">
        <v>26</v>
      </c>
      <c r="D3" s="3" t="s">
        <v>27</v>
      </c>
      <c r="E3" s="3" t="s">
        <v>7</v>
      </c>
    </row>
    <row r="4" spans="1:5" ht="13.5">
      <c r="A4" s="8" t="s">
        <v>0</v>
      </c>
      <c r="B4" s="8">
        <v>1</v>
      </c>
      <c r="C4" s="8" t="e">
        <f>VLOOKUP('選択結果'!$B$17,ﾘｽﾄ!$F$3:$I$9,2,FALSE)</f>
        <v>#N/A</v>
      </c>
      <c r="D4" s="8" t="e">
        <f>B4*10+C4</f>
        <v>#N/A</v>
      </c>
      <c r="E4" s="20">
        <f>IF('選択結果'!$B$17="","",VLOOKUP(D4,'選択結果'!$C$4:$E$13,3,FALSE))</f>
      </c>
    </row>
    <row r="5" spans="1:5" ht="13.5">
      <c r="A5" s="4" t="s">
        <v>1</v>
      </c>
      <c r="B5" s="4">
        <v>2</v>
      </c>
      <c r="C5" s="4" t="e">
        <f>VLOOKUP('選択結果'!$B$17,ﾘｽﾄ!$F$3:$I$9,3,FALSE)</f>
        <v>#N/A</v>
      </c>
      <c r="D5" s="4" t="e">
        <f>B5*10+C5</f>
        <v>#N/A</v>
      </c>
      <c r="E5" s="21">
        <f>IF('選択結果'!$B$17="","",VLOOKUP(D5,'選択結果'!$C$4:$E$13,3,FALSE))</f>
      </c>
    </row>
    <row r="6" spans="1:5" ht="13.5">
      <c r="A6" s="9" t="s">
        <v>2</v>
      </c>
      <c r="B6" s="9">
        <v>3</v>
      </c>
      <c r="C6" s="9" t="e">
        <f>VLOOKUP('選択結果'!$B$17,ﾘｽﾄ!$F$3:$I$9,4,FALSE)</f>
        <v>#N/A</v>
      </c>
      <c r="D6" s="9" t="e">
        <f>B6*10+C6</f>
        <v>#N/A</v>
      </c>
      <c r="E6" s="22">
        <f>IF('選択結果'!$B$17="","",VLOOKUP(D6,'選択結果'!$C$4:$E$13,3,FALSE))</f>
      </c>
    </row>
    <row r="8" ht="13.5">
      <c r="A8" t="s">
        <v>35</v>
      </c>
    </row>
    <row r="9" spans="1:5" ht="13.5">
      <c r="A9" s="3"/>
      <c r="B9" s="3" t="s">
        <v>25</v>
      </c>
      <c r="C9" s="3" t="s">
        <v>26</v>
      </c>
      <c r="D9" s="3"/>
      <c r="E9" s="3" t="s">
        <v>7</v>
      </c>
    </row>
    <row r="10" spans="1:5" ht="13.5">
      <c r="A10" s="8" t="s">
        <v>0</v>
      </c>
      <c r="B10" s="8">
        <v>1</v>
      </c>
      <c r="C10" s="8" t="e">
        <f>VLOOKUP('選択結果'!$B$17,ﾘｽﾄ!$F$3:$I$9,2,FALSE)</f>
        <v>#N/A</v>
      </c>
      <c r="D10" s="8" t="e">
        <f>B10*10+C10</f>
        <v>#N/A</v>
      </c>
      <c r="E10" s="20">
        <f>IF('選択結果'!$B$17="","",VLOOKUP(D10,'選択結果'!$C$4:$E$13,3,FALSE))</f>
      </c>
    </row>
    <row r="11" spans="1:5" ht="13.5">
      <c r="A11" s="4" t="s">
        <v>1</v>
      </c>
      <c r="B11" s="4">
        <v>3</v>
      </c>
      <c r="C11" s="4" t="e">
        <f>VLOOKUP('選択結果'!$B$17,ﾘｽﾄ!$F$3:$I$9,3,FALSE)</f>
        <v>#N/A</v>
      </c>
      <c r="D11" s="4" t="e">
        <f>B11*10+C11</f>
        <v>#N/A</v>
      </c>
      <c r="E11" s="21">
        <f>IF('選択結果'!$B$17="","",VLOOKUP(D11,'選択結果'!$C$4:$E$13,3,FALSE))</f>
      </c>
    </row>
    <row r="12" spans="1:5" ht="13.5">
      <c r="A12" s="9" t="s">
        <v>2</v>
      </c>
      <c r="B12" s="9">
        <v>2</v>
      </c>
      <c r="C12" s="9" t="e">
        <f>VLOOKUP('選択結果'!$B$17,ﾘｽﾄ!$F$3:$I$9,4,FALSE)</f>
        <v>#N/A</v>
      </c>
      <c r="D12" s="9" t="e">
        <f>B12*10+C12</f>
        <v>#N/A</v>
      </c>
      <c r="E12" s="22">
        <f>IF('選択結果'!$B$17="","",VLOOKUP(D12,'選択結果'!$C$4:$E$13,3,FALSE))</f>
      </c>
    </row>
    <row r="14" ht="13.5">
      <c r="A14" t="s">
        <v>34</v>
      </c>
    </row>
    <row r="15" spans="1:5" ht="13.5">
      <c r="A15" s="3"/>
      <c r="B15" s="3" t="s">
        <v>25</v>
      </c>
      <c r="C15" s="3" t="s">
        <v>26</v>
      </c>
      <c r="D15" s="3"/>
      <c r="E15" s="3" t="s">
        <v>7</v>
      </c>
    </row>
    <row r="16" spans="1:5" ht="13.5">
      <c r="A16" s="8" t="s">
        <v>0</v>
      </c>
      <c r="B16" s="8">
        <v>2</v>
      </c>
      <c r="C16" s="8" t="e">
        <f>VLOOKUP('選択結果'!$B$17,ﾘｽﾄ!$F$3:$I$9,2,FALSE)</f>
        <v>#N/A</v>
      </c>
      <c r="D16" s="8" t="e">
        <f>B16*10+C16</f>
        <v>#N/A</v>
      </c>
      <c r="E16" s="20">
        <f>IF('選択結果'!$B$17="","",VLOOKUP(D16,'選択結果'!$C$4:$E$13,3,FALSE))</f>
      </c>
    </row>
    <row r="17" spans="1:5" ht="13.5">
      <c r="A17" s="4" t="s">
        <v>1</v>
      </c>
      <c r="B17" s="4">
        <v>1</v>
      </c>
      <c r="C17" s="4" t="e">
        <f>VLOOKUP('選択結果'!$B$17,ﾘｽﾄ!$F$3:$I$9,3,FALSE)</f>
        <v>#N/A</v>
      </c>
      <c r="D17" s="4" t="e">
        <f>B17*10+C17</f>
        <v>#N/A</v>
      </c>
      <c r="E17" s="21">
        <f>IF('選択結果'!$B$17="","",VLOOKUP(D17,'選択結果'!$C$4:$E$13,3,FALSE))</f>
      </c>
    </row>
    <row r="18" spans="1:5" ht="13.5">
      <c r="A18" s="9" t="s">
        <v>2</v>
      </c>
      <c r="B18" s="9">
        <v>3</v>
      </c>
      <c r="C18" s="9" t="e">
        <f>VLOOKUP('選択結果'!$B$17,ﾘｽﾄ!$F$3:$I$9,4,FALSE)</f>
        <v>#N/A</v>
      </c>
      <c r="D18" s="9" t="e">
        <f>B18*10+C18</f>
        <v>#N/A</v>
      </c>
      <c r="E18" s="22">
        <f>IF('選択結果'!$B$17="","",VLOOKUP(D18,'選択結果'!$C$4:$E$13,3,FALSE))</f>
      </c>
    </row>
    <row r="20" ht="13.5">
      <c r="A20" t="s">
        <v>36</v>
      </c>
    </row>
    <row r="21" spans="1:5" ht="13.5">
      <c r="A21" s="3"/>
      <c r="B21" s="3" t="s">
        <v>25</v>
      </c>
      <c r="C21" s="3" t="s">
        <v>26</v>
      </c>
      <c r="D21" s="3"/>
      <c r="E21" s="3" t="s">
        <v>7</v>
      </c>
    </row>
    <row r="22" spans="1:5" ht="13.5">
      <c r="A22" s="8" t="s">
        <v>0</v>
      </c>
      <c r="B22" s="8">
        <v>2</v>
      </c>
      <c r="C22" s="8" t="e">
        <f>VLOOKUP('選択結果'!$B$17,ﾘｽﾄ!$F$3:$I$9,2,FALSE)</f>
        <v>#N/A</v>
      </c>
      <c r="D22" s="8" t="e">
        <f>B22*10+C22</f>
        <v>#N/A</v>
      </c>
      <c r="E22" s="20">
        <f>IF('選択結果'!$B$17="","",VLOOKUP(D22,'選択結果'!$C$4:$E$13,3,FALSE))</f>
      </c>
    </row>
    <row r="23" spans="1:5" ht="13.5">
      <c r="A23" s="4" t="s">
        <v>1</v>
      </c>
      <c r="B23" s="4">
        <v>3</v>
      </c>
      <c r="C23" s="4" t="e">
        <f>VLOOKUP('選択結果'!$B$17,ﾘｽﾄ!$F$3:$I$9,3,FALSE)</f>
        <v>#N/A</v>
      </c>
      <c r="D23" s="4" t="e">
        <f>B23*10+C23</f>
        <v>#N/A</v>
      </c>
      <c r="E23" s="21">
        <f>IF('選択結果'!$B$17="","",VLOOKUP(D23,'選択結果'!$C$4:$E$13,3,FALSE))</f>
      </c>
    </row>
    <row r="24" spans="1:5" ht="13.5">
      <c r="A24" s="9" t="s">
        <v>2</v>
      </c>
      <c r="B24" s="9">
        <v>1</v>
      </c>
      <c r="C24" s="9" t="e">
        <f>VLOOKUP('選択結果'!$B$17,ﾘｽﾄ!$F$3:$I$9,4,FALSE)</f>
        <v>#N/A</v>
      </c>
      <c r="D24" s="9" t="e">
        <f>B24*10+C24</f>
        <v>#N/A</v>
      </c>
      <c r="E24" s="22">
        <f>IF('選択結果'!$B$17="","",VLOOKUP(D24,'選択結果'!$C$4:$E$13,3,FALSE))</f>
      </c>
    </row>
    <row r="26" ht="13.5">
      <c r="A26" t="s">
        <v>38</v>
      </c>
    </row>
    <row r="27" spans="1:5" ht="13.5">
      <c r="A27" s="3"/>
      <c r="B27" s="3" t="s">
        <v>25</v>
      </c>
      <c r="C27" s="3" t="s">
        <v>26</v>
      </c>
      <c r="D27" s="3"/>
      <c r="E27" s="3" t="s">
        <v>7</v>
      </c>
    </row>
    <row r="28" spans="1:5" ht="13.5">
      <c r="A28" s="8" t="s">
        <v>0</v>
      </c>
      <c r="B28" s="8">
        <v>3</v>
      </c>
      <c r="C28" s="8" t="e">
        <f>VLOOKUP('選択結果'!$B$17,ﾘｽﾄ!$F$3:$I$9,2,FALSE)</f>
        <v>#N/A</v>
      </c>
      <c r="D28" s="8" t="e">
        <f>B28*10+C28</f>
        <v>#N/A</v>
      </c>
      <c r="E28" s="20">
        <f>IF('選択結果'!$B$17="","",VLOOKUP(D28,'選択結果'!$C$4:$E$13,3,FALSE))</f>
      </c>
    </row>
    <row r="29" spans="1:5" ht="13.5">
      <c r="A29" s="4" t="s">
        <v>1</v>
      </c>
      <c r="B29" s="4">
        <v>1</v>
      </c>
      <c r="C29" s="4" t="e">
        <f>VLOOKUP('選択結果'!$B$17,ﾘｽﾄ!$F$3:$I$9,3,FALSE)</f>
        <v>#N/A</v>
      </c>
      <c r="D29" s="4" t="e">
        <f>B29*10+C29</f>
        <v>#N/A</v>
      </c>
      <c r="E29" s="21">
        <f>IF('選択結果'!$B$17="","",VLOOKUP(D29,'選択結果'!$C$4:$E$13,3,FALSE))</f>
      </c>
    </row>
    <row r="30" spans="1:5" ht="13.5">
      <c r="A30" s="9" t="s">
        <v>2</v>
      </c>
      <c r="B30" s="9">
        <v>2</v>
      </c>
      <c r="C30" s="9" t="e">
        <f>VLOOKUP('選択結果'!$B$17,ﾘｽﾄ!$F$3:$I$9,4,FALSE)</f>
        <v>#N/A</v>
      </c>
      <c r="D30" s="9" t="e">
        <f>B30*10+C30</f>
        <v>#N/A</v>
      </c>
      <c r="E30" s="22">
        <f>IF('選択結果'!$B$17="","",VLOOKUP(D30,'選択結果'!$C$4:$E$13,3,FALSE))</f>
      </c>
    </row>
    <row r="32" ht="13.5">
      <c r="A32" t="s">
        <v>37</v>
      </c>
    </row>
    <row r="33" spans="1:5" ht="13.5">
      <c r="A33" s="3"/>
      <c r="B33" s="3" t="s">
        <v>25</v>
      </c>
      <c r="C33" s="3" t="s">
        <v>26</v>
      </c>
      <c r="D33" s="3"/>
      <c r="E33" s="3" t="s">
        <v>7</v>
      </c>
    </row>
    <row r="34" spans="1:5" ht="13.5">
      <c r="A34" s="8" t="s">
        <v>0</v>
      </c>
      <c r="B34" s="8">
        <v>3</v>
      </c>
      <c r="C34" s="8" t="e">
        <f>VLOOKUP('選択結果'!$B$17,ﾘｽﾄ!$F$3:$I$9,2,FALSE)</f>
        <v>#N/A</v>
      </c>
      <c r="D34" s="8" t="e">
        <f>B34*10+C34</f>
        <v>#N/A</v>
      </c>
      <c r="E34" s="20">
        <f>IF('選択結果'!$B$17="","",VLOOKUP(D34,'選択結果'!$C$4:$E$13,3,FALSE))</f>
      </c>
    </row>
    <row r="35" spans="1:5" ht="13.5">
      <c r="A35" s="4" t="s">
        <v>1</v>
      </c>
      <c r="B35" s="4">
        <v>2</v>
      </c>
      <c r="C35" s="4" t="e">
        <f>VLOOKUP('選択結果'!$B$17,ﾘｽﾄ!$F$3:$I$9,3,FALSE)</f>
        <v>#N/A</v>
      </c>
      <c r="D35" s="4" t="e">
        <f>B35*10+C35</f>
        <v>#N/A</v>
      </c>
      <c r="E35" s="21">
        <f>IF('選択結果'!$B$17="","",VLOOKUP(D35,'選択結果'!$C$4:$E$13,3,FALSE))</f>
      </c>
    </row>
    <row r="36" spans="1:5" ht="13.5">
      <c r="A36" s="9" t="s">
        <v>2</v>
      </c>
      <c r="B36" s="9">
        <v>1</v>
      </c>
      <c r="C36" s="9" t="e">
        <f>VLOOKUP('選択結果'!$B$17,ﾘｽﾄ!$F$3:$I$9,4,FALSE)</f>
        <v>#N/A</v>
      </c>
      <c r="D36" s="9" t="e">
        <f>B36*10+C36</f>
        <v>#N/A</v>
      </c>
      <c r="E36" s="22">
        <f>IF('選択結果'!$B$17="","",VLOOKUP(D36,'選択結果'!$C$4:$E$13,3,FALSE))</f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9" width="4.625" style="1" customWidth="1"/>
  </cols>
  <sheetData>
    <row r="1" spans="1:9" ht="13.5">
      <c r="A1" s="2"/>
      <c r="B1" s="2" t="s">
        <v>3</v>
      </c>
      <c r="C1" s="45" t="s">
        <v>4</v>
      </c>
      <c r="D1" s="45"/>
      <c r="E1" s="45"/>
      <c r="F1" s="45" t="s">
        <v>5</v>
      </c>
      <c r="G1" s="45"/>
      <c r="H1" s="45"/>
      <c r="I1" s="2" t="s">
        <v>6</v>
      </c>
    </row>
    <row r="2" spans="1:9" ht="13.5">
      <c r="A2" s="2" t="s">
        <v>0</v>
      </c>
      <c r="B2" s="2">
        <v>1</v>
      </c>
      <c r="C2" s="2">
        <v>1</v>
      </c>
      <c r="D2" s="2">
        <v>1</v>
      </c>
      <c r="E2" s="2">
        <v>0</v>
      </c>
      <c r="F2" s="2">
        <v>1</v>
      </c>
      <c r="G2" s="2">
        <v>0</v>
      </c>
      <c r="H2" s="2">
        <v>0</v>
      </c>
      <c r="I2" s="2">
        <v>0</v>
      </c>
    </row>
    <row r="3" spans="1:9" ht="13.5">
      <c r="A3" s="2" t="s">
        <v>1</v>
      </c>
      <c r="B3" s="2">
        <v>1</v>
      </c>
      <c r="C3" s="2">
        <v>1</v>
      </c>
      <c r="D3" s="2">
        <v>0</v>
      </c>
      <c r="E3" s="2">
        <v>1</v>
      </c>
      <c r="F3" s="2">
        <v>0</v>
      </c>
      <c r="G3" s="2">
        <v>1</v>
      </c>
      <c r="H3" s="2">
        <v>0</v>
      </c>
      <c r="I3" s="2">
        <v>0</v>
      </c>
    </row>
    <row r="4" spans="1:9" ht="13.5">
      <c r="A4" s="2" t="s">
        <v>2</v>
      </c>
      <c r="B4" s="2">
        <v>1</v>
      </c>
      <c r="C4" s="2">
        <v>0</v>
      </c>
      <c r="D4" s="2">
        <v>1</v>
      </c>
      <c r="E4" s="2">
        <v>1</v>
      </c>
      <c r="F4" s="2">
        <v>0</v>
      </c>
      <c r="G4" s="2">
        <v>0</v>
      </c>
      <c r="H4" s="2">
        <v>1</v>
      </c>
      <c r="I4" s="2">
        <v>0</v>
      </c>
    </row>
  </sheetData>
  <mergeCells count="2">
    <mergeCell ref="C1:E1"/>
    <mergeCell ref="F1:H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I95"/>
  <sheetViews>
    <sheetView workbookViewId="0" topLeftCell="A1">
      <selection activeCell="A1" sqref="A1"/>
    </sheetView>
  </sheetViews>
  <sheetFormatPr defaultColWidth="9.00390625" defaultRowHeight="13.5"/>
  <cols>
    <col min="2" max="2" width="9.25390625" style="1" bestFit="1" customWidth="1"/>
    <col min="3" max="5" width="9.25390625" style="0" bestFit="1" customWidth="1"/>
    <col min="6" max="8" width="9.875" style="0" bestFit="1" customWidth="1"/>
    <col min="9" max="9" width="9.875" style="0" customWidth="1"/>
  </cols>
  <sheetData>
    <row r="2" ht="13.5">
      <c r="A2" t="s">
        <v>30</v>
      </c>
    </row>
    <row r="3" spans="1:2" ht="13.5">
      <c r="A3" s="3"/>
      <c r="B3" s="2" t="s">
        <v>7</v>
      </c>
    </row>
    <row r="4" spans="1:2" ht="13.5">
      <c r="A4" s="2" t="s">
        <v>0</v>
      </c>
      <c r="B4" s="23">
        <f>'各対戦別勝率'!E4</f>
      </c>
    </row>
    <row r="5" spans="1:2" ht="13.5">
      <c r="A5" s="2" t="s">
        <v>1</v>
      </c>
      <c r="B5" s="23">
        <f>'各対戦別勝率'!E5</f>
      </c>
    </row>
    <row r="6" spans="1:2" ht="13.5">
      <c r="A6" s="2" t="s">
        <v>2</v>
      </c>
      <c r="B6" s="23">
        <f>'各対戦別勝率'!E6</f>
      </c>
    </row>
    <row r="8" spans="1:9" ht="13.5">
      <c r="A8" s="2"/>
      <c r="B8" s="2" t="s">
        <v>3</v>
      </c>
      <c r="C8" s="45" t="s">
        <v>4</v>
      </c>
      <c r="D8" s="45"/>
      <c r="E8" s="45"/>
      <c r="F8" s="45" t="s">
        <v>5</v>
      </c>
      <c r="G8" s="45"/>
      <c r="H8" s="45"/>
      <c r="I8" s="2" t="s">
        <v>6</v>
      </c>
    </row>
    <row r="9" spans="1:9" ht="13.5">
      <c r="A9" s="2" t="s">
        <v>0</v>
      </c>
      <c r="B9" s="23">
        <f>IF($B4="","",IF(ﾃｰﾌﾞﾙ!B$2=1,$B4,1-$B4))</f>
      </c>
      <c r="C9" s="23">
        <f>IF($B4="","",IF(ﾃｰﾌﾞﾙ!C$2=1,$B4,1-$B4))</f>
      </c>
      <c r="D9" s="23">
        <f>IF($B4="","",IF(ﾃｰﾌﾞﾙ!D$2=1,$B4,1-$B4))</f>
      </c>
      <c r="E9" s="23">
        <f>IF($B4="","",IF(ﾃｰﾌﾞﾙ!E$2=1,$B4,1-$B4))</f>
      </c>
      <c r="F9" s="23">
        <f>IF($B4="","",IF(ﾃｰﾌﾞﾙ!F$2=1,$B4,1-$B4))</f>
      </c>
      <c r="G9" s="23">
        <f>IF($B4="","",IF(ﾃｰﾌﾞﾙ!G$2=1,$B4,1-$B4))</f>
      </c>
      <c r="H9" s="23">
        <f>IF($B4="","",IF(ﾃｰﾌﾞﾙ!H$2=1,$B4,1-$B4))</f>
      </c>
      <c r="I9" s="23">
        <f>IF($B4="","",IF(ﾃｰﾌﾞﾙ!I$2=1,$B4,1-$B4))</f>
      </c>
    </row>
    <row r="10" spans="1:9" ht="13.5">
      <c r="A10" s="2" t="s">
        <v>1</v>
      </c>
      <c r="B10" s="23">
        <f>IF($B5="","",IF(ﾃｰﾌﾞﾙ!B$3=1,$B5,1-$B5))</f>
      </c>
      <c r="C10" s="23">
        <f>IF($B5="","",IF(ﾃｰﾌﾞﾙ!C$3=1,$B5,1-$B5))</f>
      </c>
      <c r="D10" s="23">
        <f>IF($B5="","",IF(ﾃｰﾌﾞﾙ!D$3=1,$B5,1-$B5))</f>
      </c>
      <c r="E10" s="23">
        <f>IF($B5="","",IF(ﾃｰﾌﾞﾙ!E$3=1,$B5,1-$B5))</f>
      </c>
      <c r="F10" s="23">
        <f>IF($B5="","",IF(ﾃｰﾌﾞﾙ!F$3=1,$B5,1-$B5))</f>
      </c>
      <c r="G10" s="23">
        <f>IF($B5="","",IF(ﾃｰﾌﾞﾙ!G$3=1,$B5,1-$B5))</f>
      </c>
      <c r="H10" s="23">
        <f>IF($B5="","",IF(ﾃｰﾌﾞﾙ!H$3=1,$B5,1-$B5))</f>
      </c>
      <c r="I10" s="23">
        <f>IF($B5="","",IF(ﾃｰﾌﾞﾙ!I$3=1,$B5,1-$B5))</f>
      </c>
    </row>
    <row r="11" spans="1:9" ht="13.5">
      <c r="A11" s="2" t="s">
        <v>2</v>
      </c>
      <c r="B11" s="23">
        <f>IF($B6="","",IF(ﾃｰﾌﾞﾙ!B$4=1,$B6,1-$B6))</f>
      </c>
      <c r="C11" s="23">
        <f>IF($B6="","",IF(ﾃｰﾌﾞﾙ!C$4=1,$B6,1-$B6))</f>
      </c>
      <c r="D11" s="23">
        <f>IF($B6="","",IF(ﾃｰﾌﾞﾙ!D$4=1,$B6,1-$B6))</f>
      </c>
      <c r="E11" s="23">
        <f>IF($B6="","",IF(ﾃｰﾌﾞﾙ!E$4=1,$B6,1-$B6))</f>
      </c>
      <c r="F11" s="23">
        <f>IF($B6="","",IF(ﾃｰﾌﾞﾙ!F$4=1,$B6,1-$B6))</f>
      </c>
      <c r="G11" s="23">
        <f>IF($B6="","",IF(ﾃｰﾌﾞﾙ!G$4=1,$B6,1-$B6))</f>
      </c>
      <c r="H11" s="23">
        <f>IF($B6="","",IF(ﾃｰﾌﾞﾙ!H$4=1,$B6,1-$B6))</f>
      </c>
      <c r="I11" s="23">
        <f>IF($B6="","",IF(ﾃｰﾌﾞﾙ!I$4=1,$B6,1-$B6))</f>
      </c>
    </row>
    <row r="12" spans="1:9" ht="13.5">
      <c r="A12" s="7" t="s">
        <v>15</v>
      </c>
      <c r="B12" s="24">
        <f>IF(OR(B9="",B10="",B11=""),"",B9*B10*B11)</f>
      </c>
      <c r="C12" s="24">
        <f aca="true" t="shared" si="0" ref="C12:I12">IF(OR(C9="",C10="",C11=""),"",C9*C10*C11)</f>
      </c>
      <c r="D12" s="24">
        <f t="shared" si="0"/>
      </c>
      <c r="E12" s="24">
        <f t="shared" si="0"/>
      </c>
      <c r="F12" s="24">
        <f t="shared" si="0"/>
      </c>
      <c r="G12" s="24">
        <f t="shared" si="0"/>
      </c>
      <c r="H12" s="24">
        <f t="shared" si="0"/>
      </c>
      <c r="I12" s="24">
        <f t="shared" si="0"/>
      </c>
    </row>
    <row r="13" spans="1:9" ht="13.5">
      <c r="A13" s="7" t="s">
        <v>16</v>
      </c>
      <c r="B13" s="24">
        <f>IF(B12="","",SUM(B12))</f>
      </c>
      <c r="C13" s="46">
        <f>IF(C12="","",SUM(C12:E12))</f>
      </c>
      <c r="D13" s="46"/>
      <c r="E13" s="46"/>
      <c r="F13" s="46">
        <f>IF(F12="","",SUM(F12:H12))</f>
      </c>
      <c r="G13" s="46"/>
      <c r="H13" s="46"/>
      <c r="I13" s="24">
        <f>IF(I12="","",SUM(I12))</f>
      </c>
    </row>
    <row r="14" spans="1:9" ht="13.5">
      <c r="A14" s="7" t="s">
        <v>17</v>
      </c>
      <c r="B14" s="46">
        <f>IF(OR(B13="",C13=""),"",SUM(B13:E13))</f>
      </c>
      <c r="C14" s="46"/>
      <c r="D14" s="46"/>
      <c r="E14" s="46"/>
      <c r="F14" s="46">
        <f>IF(OR(F13="",I13=""),"",SUM(F13:I13))</f>
      </c>
      <c r="G14" s="46"/>
      <c r="H14" s="46"/>
      <c r="I14" s="46"/>
    </row>
    <row r="15" spans="1:9" ht="13.5">
      <c r="A15" s="7" t="s">
        <v>18</v>
      </c>
      <c r="B15" s="46">
        <f>IF(OR(B14="",F14=""),"",SUM(B14:I14))</f>
      </c>
      <c r="C15" s="46"/>
      <c r="D15" s="46"/>
      <c r="E15" s="46"/>
      <c r="F15" s="46"/>
      <c r="G15" s="46"/>
      <c r="H15" s="46"/>
      <c r="I15" s="46"/>
    </row>
    <row r="18" ht="13.5">
      <c r="A18" t="s">
        <v>35</v>
      </c>
    </row>
    <row r="19" spans="1:2" ht="13.5">
      <c r="A19" s="3"/>
      <c r="B19" s="2" t="s">
        <v>7</v>
      </c>
    </row>
    <row r="20" spans="1:2" ht="13.5">
      <c r="A20" s="2" t="s">
        <v>0</v>
      </c>
      <c r="B20" s="23">
        <f>'各対戦別勝率'!E10</f>
      </c>
    </row>
    <row r="21" spans="1:2" ht="13.5">
      <c r="A21" s="2" t="s">
        <v>1</v>
      </c>
      <c r="B21" s="23">
        <f>'各対戦別勝率'!E11</f>
      </c>
    </row>
    <row r="22" spans="1:2" ht="13.5">
      <c r="A22" s="2" t="s">
        <v>2</v>
      </c>
      <c r="B22" s="23">
        <f>'各対戦別勝率'!E12</f>
      </c>
    </row>
    <row r="24" spans="1:9" ht="13.5">
      <c r="A24" s="2"/>
      <c r="B24" s="2" t="s">
        <v>3</v>
      </c>
      <c r="C24" s="45" t="s">
        <v>4</v>
      </c>
      <c r="D24" s="45"/>
      <c r="E24" s="45"/>
      <c r="F24" s="45" t="s">
        <v>5</v>
      </c>
      <c r="G24" s="45"/>
      <c r="H24" s="45"/>
      <c r="I24" s="2" t="s">
        <v>6</v>
      </c>
    </row>
    <row r="25" spans="1:9" ht="13.5">
      <c r="A25" s="2" t="s">
        <v>0</v>
      </c>
      <c r="B25" s="23">
        <f>IF($B20="","",IF(ﾃｰﾌﾞﾙ!B$2=1,$B20,1-$B20))</f>
      </c>
      <c r="C25" s="23">
        <f>IF($B20="","",IF(ﾃｰﾌﾞﾙ!C$2=1,$B20,1-$B20))</f>
      </c>
      <c r="D25" s="23">
        <f>IF($B20="","",IF(ﾃｰﾌﾞﾙ!D$2=1,$B20,1-$B20))</f>
      </c>
      <c r="E25" s="23">
        <f>IF($B20="","",IF(ﾃｰﾌﾞﾙ!E$2=1,$B20,1-$B20))</f>
      </c>
      <c r="F25" s="23">
        <f>IF($B20="","",IF(ﾃｰﾌﾞﾙ!F$2=1,$B20,1-$B20))</f>
      </c>
      <c r="G25" s="23">
        <f>IF($B20="","",IF(ﾃｰﾌﾞﾙ!G$2=1,$B20,1-$B20))</f>
      </c>
      <c r="H25" s="23">
        <f>IF($B20="","",IF(ﾃｰﾌﾞﾙ!H$2=1,$B20,1-$B20))</f>
      </c>
      <c r="I25" s="23">
        <f>IF($B20="","",IF(ﾃｰﾌﾞﾙ!I$2=1,$B20,1-$B20))</f>
      </c>
    </row>
    <row r="26" spans="1:9" ht="13.5">
      <c r="A26" s="2" t="s">
        <v>1</v>
      </c>
      <c r="B26" s="23">
        <f>IF($B21="","",IF(ﾃｰﾌﾞﾙ!B$3=1,$B21,1-$B21))</f>
      </c>
      <c r="C26" s="23">
        <f>IF($B21="","",IF(ﾃｰﾌﾞﾙ!C$3=1,$B21,1-$B21))</f>
      </c>
      <c r="D26" s="23">
        <f>IF($B21="","",IF(ﾃｰﾌﾞﾙ!D$3=1,$B21,1-$B21))</f>
      </c>
      <c r="E26" s="23">
        <f>IF($B21="","",IF(ﾃｰﾌﾞﾙ!E$3=1,$B21,1-$B21))</f>
      </c>
      <c r="F26" s="23">
        <f>IF($B21="","",IF(ﾃｰﾌﾞﾙ!F$3=1,$B21,1-$B21))</f>
      </c>
      <c r="G26" s="23">
        <f>IF($B21="","",IF(ﾃｰﾌﾞﾙ!G$3=1,$B21,1-$B21))</f>
      </c>
      <c r="H26" s="23">
        <f>IF($B21="","",IF(ﾃｰﾌﾞﾙ!H$3=1,$B21,1-$B21))</f>
      </c>
      <c r="I26" s="23">
        <f>IF($B21="","",IF(ﾃｰﾌﾞﾙ!I$3=1,$B21,1-$B21))</f>
      </c>
    </row>
    <row r="27" spans="1:9" ht="13.5">
      <c r="A27" s="2" t="s">
        <v>2</v>
      </c>
      <c r="B27" s="23">
        <f>IF($B22="","",IF(ﾃｰﾌﾞﾙ!B$4=1,$B22,1-$B22))</f>
      </c>
      <c r="C27" s="23">
        <f>IF($B22="","",IF(ﾃｰﾌﾞﾙ!C$4=1,$B22,1-$B22))</f>
      </c>
      <c r="D27" s="23">
        <f>IF($B22="","",IF(ﾃｰﾌﾞﾙ!D$4=1,$B22,1-$B22))</f>
      </c>
      <c r="E27" s="23">
        <f>IF($B22="","",IF(ﾃｰﾌﾞﾙ!E$4=1,$B22,1-$B22))</f>
      </c>
      <c r="F27" s="23">
        <f>IF($B22="","",IF(ﾃｰﾌﾞﾙ!F$4=1,$B22,1-$B22))</f>
      </c>
      <c r="G27" s="23">
        <f>IF($B22="","",IF(ﾃｰﾌﾞﾙ!G$4=1,$B22,1-$B22))</f>
      </c>
      <c r="H27" s="23">
        <f>IF($B22="","",IF(ﾃｰﾌﾞﾙ!H$4=1,$B22,1-$B22))</f>
      </c>
      <c r="I27" s="23">
        <f>IF($B22="","",IF(ﾃｰﾌﾞﾙ!I$4=1,$B22,1-$B22))</f>
      </c>
    </row>
    <row r="28" spans="1:9" ht="13.5">
      <c r="A28" s="7" t="s">
        <v>15</v>
      </c>
      <c r="B28" s="24">
        <f aca="true" t="shared" si="1" ref="B28:I28">IF(OR(B25="",B26="",B27=""),"",B25*B26*B27)</f>
      </c>
      <c r="C28" s="24">
        <f t="shared" si="1"/>
      </c>
      <c r="D28" s="24">
        <f t="shared" si="1"/>
      </c>
      <c r="E28" s="24">
        <f t="shared" si="1"/>
      </c>
      <c r="F28" s="24">
        <f t="shared" si="1"/>
      </c>
      <c r="G28" s="24">
        <f t="shared" si="1"/>
      </c>
      <c r="H28" s="24">
        <f t="shared" si="1"/>
      </c>
      <c r="I28" s="24">
        <f t="shared" si="1"/>
      </c>
    </row>
    <row r="29" spans="1:9" ht="13.5">
      <c r="A29" s="7" t="s">
        <v>16</v>
      </c>
      <c r="B29" s="24">
        <f>IF(B28="","",SUM(B28))</f>
      </c>
      <c r="C29" s="46">
        <f>IF(C28="","",SUM(C28:E28))</f>
      </c>
      <c r="D29" s="46"/>
      <c r="E29" s="46"/>
      <c r="F29" s="46">
        <f>IF(F28="","",SUM(F28:H28))</f>
      </c>
      <c r="G29" s="46"/>
      <c r="H29" s="46"/>
      <c r="I29" s="24">
        <f>IF(I28="","",SUM(I28))</f>
      </c>
    </row>
    <row r="30" spans="1:9" ht="13.5">
      <c r="A30" s="7" t="s">
        <v>17</v>
      </c>
      <c r="B30" s="46">
        <f>IF(OR(B29="",C29=""),"",SUM(B29:E29))</f>
      </c>
      <c r="C30" s="46"/>
      <c r="D30" s="46"/>
      <c r="E30" s="46"/>
      <c r="F30" s="46">
        <f>IF(OR(F29="",I29=""),"",SUM(F29:I29))</f>
      </c>
      <c r="G30" s="46"/>
      <c r="H30" s="46"/>
      <c r="I30" s="46"/>
    </row>
    <row r="31" spans="1:9" ht="13.5">
      <c r="A31" s="7" t="s">
        <v>18</v>
      </c>
      <c r="B31" s="46">
        <f>IF(OR(B30="",F30=""),"",SUM(B30:I30))</f>
      </c>
      <c r="C31" s="46"/>
      <c r="D31" s="46"/>
      <c r="E31" s="46"/>
      <c r="F31" s="46"/>
      <c r="G31" s="46"/>
      <c r="H31" s="46"/>
      <c r="I31" s="46"/>
    </row>
    <row r="34" ht="13.5">
      <c r="A34" t="s">
        <v>34</v>
      </c>
    </row>
    <row r="35" spans="1:2" ht="13.5">
      <c r="A35" s="3"/>
      <c r="B35" s="2" t="s">
        <v>7</v>
      </c>
    </row>
    <row r="36" spans="1:2" ht="13.5">
      <c r="A36" s="2" t="s">
        <v>0</v>
      </c>
      <c r="B36" s="23">
        <f>'各対戦別勝率'!E16</f>
      </c>
    </row>
    <row r="37" spans="1:2" ht="13.5">
      <c r="A37" s="2" t="s">
        <v>1</v>
      </c>
      <c r="B37" s="23">
        <f>'各対戦別勝率'!E17</f>
      </c>
    </row>
    <row r="38" spans="1:2" ht="13.5">
      <c r="A38" s="2" t="s">
        <v>2</v>
      </c>
      <c r="B38" s="23">
        <f>'各対戦別勝率'!E18</f>
      </c>
    </row>
    <row r="40" spans="1:9" ht="13.5">
      <c r="A40" s="2"/>
      <c r="B40" s="2" t="s">
        <v>3</v>
      </c>
      <c r="C40" s="45" t="s">
        <v>4</v>
      </c>
      <c r="D40" s="45"/>
      <c r="E40" s="45"/>
      <c r="F40" s="45" t="s">
        <v>5</v>
      </c>
      <c r="G40" s="45"/>
      <c r="H40" s="45"/>
      <c r="I40" s="2" t="s">
        <v>6</v>
      </c>
    </row>
    <row r="41" spans="1:9" ht="13.5">
      <c r="A41" s="2" t="s">
        <v>0</v>
      </c>
      <c r="B41" s="23">
        <f>IF($B36="","",IF(ﾃｰﾌﾞﾙ!B$2=1,$B36,1-$B36))</f>
      </c>
      <c r="C41" s="23">
        <f>IF($B36="","",IF(ﾃｰﾌﾞﾙ!C$2=1,$B36,1-$B36))</f>
      </c>
      <c r="D41" s="23">
        <f>IF($B36="","",IF(ﾃｰﾌﾞﾙ!D$2=1,$B36,1-$B36))</f>
      </c>
      <c r="E41" s="23">
        <f>IF($B36="","",IF(ﾃｰﾌﾞﾙ!E$2=1,$B36,1-$B36))</f>
      </c>
      <c r="F41" s="23">
        <f>IF($B36="","",IF(ﾃｰﾌﾞﾙ!F$2=1,$B36,1-$B36))</f>
      </c>
      <c r="G41" s="23">
        <f>IF($B36="","",IF(ﾃｰﾌﾞﾙ!G$2=1,$B36,1-$B36))</f>
      </c>
      <c r="H41" s="23">
        <f>IF($B36="","",IF(ﾃｰﾌﾞﾙ!H$2=1,$B36,1-$B36))</f>
      </c>
      <c r="I41" s="23">
        <f>IF($B36="","",IF(ﾃｰﾌﾞﾙ!I$2=1,$B36,1-$B36))</f>
      </c>
    </row>
    <row r="42" spans="1:9" ht="13.5">
      <c r="A42" s="2" t="s">
        <v>1</v>
      </c>
      <c r="B42" s="23">
        <f>IF($B37="","",IF(ﾃｰﾌﾞﾙ!B$3=1,$B37,1-$B37))</f>
      </c>
      <c r="C42" s="23">
        <f>IF($B37="","",IF(ﾃｰﾌﾞﾙ!C$3=1,$B37,1-$B37))</f>
      </c>
      <c r="D42" s="23">
        <f>IF($B37="","",IF(ﾃｰﾌﾞﾙ!D$3=1,$B37,1-$B37))</f>
      </c>
      <c r="E42" s="23">
        <f>IF($B37="","",IF(ﾃｰﾌﾞﾙ!E$3=1,$B37,1-$B37))</f>
      </c>
      <c r="F42" s="23">
        <f>IF($B37="","",IF(ﾃｰﾌﾞﾙ!F$3=1,$B37,1-$B37))</f>
      </c>
      <c r="G42" s="23">
        <f>IF($B37="","",IF(ﾃｰﾌﾞﾙ!G$3=1,$B37,1-$B37))</f>
      </c>
      <c r="H42" s="23">
        <f>IF($B37="","",IF(ﾃｰﾌﾞﾙ!H$3=1,$B37,1-$B37))</f>
      </c>
      <c r="I42" s="23">
        <f>IF($B37="","",IF(ﾃｰﾌﾞﾙ!I$3=1,$B37,1-$B37))</f>
      </c>
    </row>
    <row r="43" spans="1:9" ht="13.5">
      <c r="A43" s="2" t="s">
        <v>2</v>
      </c>
      <c r="B43" s="23">
        <f>IF($B38="","",IF(ﾃｰﾌﾞﾙ!B$4=1,$B38,1-$B38))</f>
      </c>
      <c r="C43" s="23">
        <f>IF($B38="","",IF(ﾃｰﾌﾞﾙ!C$4=1,$B38,1-$B38))</f>
      </c>
      <c r="D43" s="23">
        <f>IF($B38="","",IF(ﾃｰﾌﾞﾙ!D$4=1,$B38,1-$B38))</f>
      </c>
      <c r="E43" s="23">
        <f>IF($B38="","",IF(ﾃｰﾌﾞﾙ!E$4=1,$B38,1-$B38))</f>
      </c>
      <c r="F43" s="23">
        <f>IF($B38="","",IF(ﾃｰﾌﾞﾙ!F$4=1,$B38,1-$B38))</f>
      </c>
      <c r="G43" s="23">
        <f>IF($B38="","",IF(ﾃｰﾌﾞﾙ!G$4=1,$B38,1-$B38))</f>
      </c>
      <c r="H43" s="23">
        <f>IF($B38="","",IF(ﾃｰﾌﾞﾙ!H$4=1,$B38,1-$B38))</f>
      </c>
      <c r="I43" s="23">
        <f>IF($B38="","",IF(ﾃｰﾌﾞﾙ!I$4=1,$B38,1-$B38))</f>
      </c>
    </row>
    <row r="44" spans="1:9" ht="13.5">
      <c r="A44" s="7" t="s">
        <v>15</v>
      </c>
      <c r="B44" s="24">
        <f aca="true" t="shared" si="2" ref="B44:I44">IF(OR(B41="",B42="",B43=""),"",B41*B42*B43)</f>
      </c>
      <c r="C44" s="24">
        <f t="shared" si="2"/>
      </c>
      <c r="D44" s="24">
        <f t="shared" si="2"/>
      </c>
      <c r="E44" s="24">
        <f t="shared" si="2"/>
      </c>
      <c r="F44" s="24">
        <f t="shared" si="2"/>
      </c>
      <c r="G44" s="24">
        <f t="shared" si="2"/>
      </c>
      <c r="H44" s="24">
        <f t="shared" si="2"/>
      </c>
      <c r="I44" s="24">
        <f t="shared" si="2"/>
      </c>
    </row>
    <row r="45" spans="1:9" ht="13.5">
      <c r="A45" s="7" t="s">
        <v>16</v>
      </c>
      <c r="B45" s="24">
        <f>IF(B44="","",SUM(B44))</f>
      </c>
      <c r="C45" s="46">
        <f>IF(C44="","",SUM(C44:E44))</f>
      </c>
      <c r="D45" s="46"/>
      <c r="E45" s="46"/>
      <c r="F45" s="46">
        <f>IF(F44="","",SUM(F44:H44))</f>
      </c>
      <c r="G45" s="46"/>
      <c r="H45" s="46"/>
      <c r="I45" s="24">
        <f>IF(I44="","",SUM(I44))</f>
      </c>
    </row>
    <row r="46" spans="1:9" ht="13.5">
      <c r="A46" s="7" t="s">
        <v>17</v>
      </c>
      <c r="B46" s="46">
        <f>IF(OR(B45="",C45=""),"",SUM(B45:E45))</f>
      </c>
      <c r="C46" s="46"/>
      <c r="D46" s="46"/>
      <c r="E46" s="46"/>
      <c r="F46" s="46">
        <f>IF(OR(F45="",I45=""),"",SUM(F45:I45))</f>
      </c>
      <c r="G46" s="46"/>
      <c r="H46" s="46"/>
      <c r="I46" s="46"/>
    </row>
    <row r="47" spans="1:9" ht="13.5">
      <c r="A47" s="7" t="s">
        <v>18</v>
      </c>
      <c r="B47" s="46">
        <f>IF(OR(B46="",F46=""),"",SUM(B46:I46))</f>
      </c>
      <c r="C47" s="46"/>
      <c r="D47" s="46"/>
      <c r="E47" s="46"/>
      <c r="F47" s="46"/>
      <c r="G47" s="46"/>
      <c r="H47" s="46"/>
      <c r="I47" s="46"/>
    </row>
    <row r="50" ht="13.5">
      <c r="A50" t="s">
        <v>36</v>
      </c>
    </row>
    <row r="51" spans="1:2" ht="13.5">
      <c r="A51" s="3"/>
      <c r="B51" s="2" t="s">
        <v>7</v>
      </c>
    </row>
    <row r="52" spans="1:2" ht="13.5">
      <c r="A52" s="2" t="s">
        <v>0</v>
      </c>
      <c r="B52" s="23">
        <f>'各対戦別勝率'!E22</f>
      </c>
    </row>
    <row r="53" spans="1:2" ht="13.5">
      <c r="A53" s="2" t="s">
        <v>1</v>
      </c>
      <c r="B53" s="23">
        <f>'各対戦別勝率'!E23</f>
      </c>
    </row>
    <row r="54" spans="1:2" ht="13.5">
      <c r="A54" s="2" t="s">
        <v>2</v>
      </c>
      <c r="B54" s="23">
        <f>'各対戦別勝率'!E24</f>
      </c>
    </row>
    <row r="56" spans="1:9" ht="13.5">
      <c r="A56" s="2"/>
      <c r="B56" s="2" t="s">
        <v>3</v>
      </c>
      <c r="C56" s="45" t="s">
        <v>4</v>
      </c>
      <c r="D56" s="45"/>
      <c r="E56" s="45"/>
      <c r="F56" s="45" t="s">
        <v>5</v>
      </c>
      <c r="G56" s="45"/>
      <c r="H56" s="45"/>
      <c r="I56" s="2" t="s">
        <v>6</v>
      </c>
    </row>
    <row r="57" spans="1:9" ht="13.5">
      <c r="A57" s="2" t="s">
        <v>0</v>
      </c>
      <c r="B57" s="23">
        <f>IF($B52="","",IF(ﾃｰﾌﾞﾙ!B$2=1,$B52,1-$B52))</f>
      </c>
      <c r="C57" s="23">
        <f>IF($B52="","",IF(ﾃｰﾌﾞﾙ!C$2=1,$B52,1-$B52))</f>
      </c>
      <c r="D57" s="23">
        <f>IF($B52="","",IF(ﾃｰﾌﾞﾙ!D$2=1,$B52,1-$B52))</f>
      </c>
      <c r="E57" s="23">
        <f>IF($B52="","",IF(ﾃｰﾌﾞﾙ!E$2=1,$B52,1-$B52))</f>
      </c>
      <c r="F57" s="23">
        <f>IF($B52="","",IF(ﾃｰﾌﾞﾙ!F$2=1,$B52,1-$B52))</f>
      </c>
      <c r="G57" s="23">
        <f>IF($B52="","",IF(ﾃｰﾌﾞﾙ!G$2=1,$B52,1-$B52))</f>
      </c>
      <c r="H57" s="23">
        <f>IF($B52="","",IF(ﾃｰﾌﾞﾙ!H$2=1,$B52,1-$B52))</f>
      </c>
      <c r="I57" s="23">
        <f>IF($B52="","",IF(ﾃｰﾌﾞﾙ!I$2=1,$B52,1-$B52))</f>
      </c>
    </row>
    <row r="58" spans="1:9" ht="13.5">
      <c r="A58" s="2" t="s">
        <v>1</v>
      </c>
      <c r="B58" s="23">
        <f>IF($B53="","",IF(ﾃｰﾌﾞﾙ!B$3=1,$B53,1-$B53))</f>
      </c>
      <c r="C58" s="23">
        <f>IF($B53="","",IF(ﾃｰﾌﾞﾙ!C$3=1,$B53,1-$B53))</f>
      </c>
      <c r="D58" s="23">
        <f>IF($B53="","",IF(ﾃｰﾌﾞﾙ!D$3=1,$B53,1-$B53))</f>
      </c>
      <c r="E58" s="23">
        <f>IF($B53="","",IF(ﾃｰﾌﾞﾙ!E$3=1,$B53,1-$B53))</f>
      </c>
      <c r="F58" s="23">
        <f>IF($B53="","",IF(ﾃｰﾌﾞﾙ!F$3=1,$B53,1-$B53))</f>
      </c>
      <c r="G58" s="23">
        <f>IF($B53="","",IF(ﾃｰﾌﾞﾙ!G$3=1,$B53,1-$B53))</f>
      </c>
      <c r="H58" s="23">
        <f>IF($B53="","",IF(ﾃｰﾌﾞﾙ!H$3=1,$B53,1-$B53))</f>
      </c>
      <c r="I58" s="23">
        <f>IF($B53="","",IF(ﾃｰﾌﾞﾙ!I$3=1,$B53,1-$B53))</f>
      </c>
    </row>
    <row r="59" spans="1:9" ht="13.5">
      <c r="A59" s="2" t="s">
        <v>2</v>
      </c>
      <c r="B59" s="23">
        <f>IF($B54="","",IF(ﾃｰﾌﾞﾙ!B$4=1,$B54,1-$B54))</f>
      </c>
      <c r="C59" s="23">
        <f>IF($B54="","",IF(ﾃｰﾌﾞﾙ!C$4=1,$B54,1-$B54))</f>
      </c>
      <c r="D59" s="23">
        <f>IF($B54="","",IF(ﾃｰﾌﾞﾙ!D$4=1,$B54,1-$B54))</f>
      </c>
      <c r="E59" s="23">
        <f>IF($B54="","",IF(ﾃｰﾌﾞﾙ!E$4=1,$B54,1-$B54))</f>
      </c>
      <c r="F59" s="23">
        <f>IF($B54="","",IF(ﾃｰﾌﾞﾙ!F$4=1,$B54,1-$B54))</f>
      </c>
      <c r="G59" s="23">
        <f>IF($B54="","",IF(ﾃｰﾌﾞﾙ!G$4=1,$B54,1-$B54))</f>
      </c>
      <c r="H59" s="23">
        <f>IF($B54="","",IF(ﾃｰﾌﾞﾙ!H$4=1,$B54,1-$B54))</f>
      </c>
      <c r="I59" s="23">
        <f>IF($B54="","",IF(ﾃｰﾌﾞﾙ!I$4=1,$B54,1-$B54))</f>
      </c>
    </row>
    <row r="60" spans="1:9" ht="13.5">
      <c r="A60" s="7" t="s">
        <v>15</v>
      </c>
      <c r="B60" s="24">
        <f aca="true" t="shared" si="3" ref="B60:I60">IF(OR(B57="",B58="",B59=""),"",B57*B58*B59)</f>
      </c>
      <c r="C60" s="24">
        <f t="shared" si="3"/>
      </c>
      <c r="D60" s="24">
        <f t="shared" si="3"/>
      </c>
      <c r="E60" s="24">
        <f t="shared" si="3"/>
      </c>
      <c r="F60" s="24">
        <f t="shared" si="3"/>
      </c>
      <c r="G60" s="24">
        <f t="shared" si="3"/>
      </c>
      <c r="H60" s="24">
        <f t="shared" si="3"/>
      </c>
      <c r="I60" s="24">
        <f t="shared" si="3"/>
      </c>
    </row>
    <row r="61" spans="1:9" ht="13.5">
      <c r="A61" s="7" t="s">
        <v>16</v>
      </c>
      <c r="B61" s="24">
        <f>IF(B60="","",SUM(B60))</f>
      </c>
      <c r="C61" s="46">
        <f>IF(C60="","",SUM(C60:E60))</f>
      </c>
      <c r="D61" s="46"/>
      <c r="E61" s="46"/>
      <c r="F61" s="46">
        <f>IF(F60="","",SUM(F60:H60))</f>
      </c>
      <c r="G61" s="46"/>
      <c r="H61" s="46"/>
      <c r="I61" s="24">
        <f>IF(I60="","",SUM(I60))</f>
      </c>
    </row>
    <row r="62" spans="1:9" ht="13.5">
      <c r="A62" s="7" t="s">
        <v>17</v>
      </c>
      <c r="B62" s="46">
        <f>IF(OR(B61="",C61=""),"",SUM(B61:E61))</f>
      </c>
      <c r="C62" s="46"/>
      <c r="D62" s="46"/>
      <c r="E62" s="46"/>
      <c r="F62" s="46">
        <f>IF(OR(F61="",I61=""),"",SUM(F61:I61))</f>
      </c>
      <c r="G62" s="46"/>
      <c r="H62" s="46"/>
      <c r="I62" s="46"/>
    </row>
    <row r="63" spans="1:9" ht="13.5">
      <c r="A63" s="7" t="s">
        <v>18</v>
      </c>
      <c r="B63" s="46">
        <f>IF(OR(B62="",F62=""),"",SUM(B62:I62))</f>
      </c>
      <c r="C63" s="46"/>
      <c r="D63" s="46"/>
      <c r="E63" s="46"/>
      <c r="F63" s="46"/>
      <c r="G63" s="46"/>
      <c r="H63" s="46"/>
      <c r="I63" s="46"/>
    </row>
    <row r="66" ht="13.5">
      <c r="A66" t="s">
        <v>38</v>
      </c>
    </row>
    <row r="67" spans="1:2" ht="13.5">
      <c r="A67" s="3"/>
      <c r="B67" s="2" t="s">
        <v>7</v>
      </c>
    </row>
    <row r="68" spans="1:2" ht="13.5">
      <c r="A68" s="2" t="s">
        <v>0</v>
      </c>
      <c r="B68" s="23">
        <f>'各対戦別勝率'!E28</f>
      </c>
    </row>
    <row r="69" spans="1:2" ht="13.5">
      <c r="A69" s="2" t="s">
        <v>1</v>
      </c>
      <c r="B69" s="23">
        <f>'各対戦別勝率'!E29</f>
      </c>
    </row>
    <row r="70" spans="1:2" ht="13.5">
      <c r="A70" s="2" t="s">
        <v>2</v>
      </c>
      <c r="B70" s="23">
        <f>'各対戦別勝率'!E30</f>
      </c>
    </row>
    <row r="72" spans="1:9" ht="13.5">
      <c r="A72" s="2"/>
      <c r="B72" s="2" t="s">
        <v>3</v>
      </c>
      <c r="C72" s="45" t="s">
        <v>4</v>
      </c>
      <c r="D72" s="45"/>
      <c r="E72" s="45"/>
      <c r="F72" s="45" t="s">
        <v>5</v>
      </c>
      <c r="G72" s="45"/>
      <c r="H72" s="45"/>
      <c r="I72" s="2" t="s">
        <v>6</v>
      </c>
    </row>
    <row r="73" spans="1:9" ht="13.5">
      <c r="A73" s="2" t="s">
        <v>0</v>
      </c>
      <c r="B73" s="23">
        <f>IF($B68="","",IF(ﾃｰﾌﾞﾙ!B$2=1,$B68,1-$B68))</f>
      </c>
      <c r="C73" s="23">
        <f>IF($B68="","",IF(ﾃｰﾌﾞﾙ!C$2=1,$B68,1-$B68))</f>
      </c>
      <c r="D73" s="23">
        <f>IF($B68="","",IF(ﾃｰﾌﾞﾙ!D$2=1,$B68,1-$B68))</f>
      </c>
      <c r="E73" s="23">
        <f>IF($B68="","",IF(ﾃｰﾌﾞﾙ!E$2=1,$B68,1-$B68))</f>
      </c>
      <c r="F73" s="23">
        <f>IF($B68="","",IF(ﾃｰﾌﾞﾙ!F$2=1,$B68,1-$B68))</f>
      </c>
      <c r="G73" s="23">
        <f>IF($B68="","",IF(ﾃｰﾌﾞﾙ!G$2=1,$B68,1-$B68))</f>
      </c>
      <c r="H73" s="23">
        <f>IF($B68="","",IF(ﾃｰﾌﾞﾙ!H$2=1,$B68,1-$B68))</f>
      </c>
      <c r="I73" s="23">
        <f>IF($B68="","",IF(ﾃｰﾌﾞﾙ!I$2=1,$B68,1-$B68))</f>
      </c>
    </row>
    <row r="74" spans="1:9" ht="13.5">
      <c r="A74" s="2" t="s">
        <v>1</v>
      </c>
      <c r="B74" s="23">
        <f>IF($B69="","",IF(ﾃｰﾌﾞﾙ!B$3=1,$B69,1-$B69))</f>
      </c>
      <c r="C74" s="23">
        <f>IF($B69="","",IF(ﾃｰﾌﾞﾙ!C$3=1,$B69,1-$B69))</f>
      </c>
      <c r="D74" s="23">
        <f>IF($B69="","",IF(ﾃｰﾌﾞﾙ!D$3=1,$B69,1-$B69))</f>
      </c>
      <c r="E74" s="23">
        <f>IF($B69="","",IF(ﾃｰﾌﾞﾙ!E$3=1,$B69,1-$B69))</f>
      </c>
      <c r="F74" s="23">
        <f>IF($B69="","",IF(ﾃｰﾌﾞﾙ!F$3=1,$B69,1-$B69))</f>
      </c>
      <c r="G74" s="23">
        <f>IF($B69="","",IF(ﾃｰﾌﾞﾙ!G$3=1,$B69,1-$B69))</f>
      </c>
      <c r="H74" s="23">
        <f>IF($B69="","",IF(ﾃｰﾌﾞﾙ!H$3=1,$B69,1-$B69))</f>
      </c>
      <c r="I74" s="23">
        <f>IF($B69="","",IF(ﾃｰﾌﾞﾙ!I$3=1,$B69,1-$B69))</f>
      </c>
    </row>
    <row r="75" spans="1:9" ht="13.5">
      <c r="A75" s="2" t="s">
        <v>2</v>
      </c>
      <c r="B75" s="23">
        <f>IF($B70="","",IF(ﾃｰﾌﾞﾙ!B$4=1,$B70,1-$B70))</f>
      </c>
      <c r="C75" s="23">
        <f>IF($B70="","",IF(ﾃｰﾌﾞﾙ!C$4=1,$B70,1-$B70))</f>
      </c>
      <c r="D75" s="23">
        <f>IF($B70="","",IF(ﾃｰﾌﾞﾙ!D$4=1,$B70,1-$B70))</f>
      </c>
      <c r="E75" s="23">
        <f>IF($B70="","",IF(ﾃｰﾌﾞﾙ!E$4=1,$B70,1-$B70))</f>
      </c>
      <c r="F75" s="23">
        <f>IF($B70="","",IF(ﾃｰﾌﾞﾙ!F$4=1,$B70,1-$B70))</f>
      </c>
      <c r="G75" s="23">
        <f>IF($B70="","",IF(ﾃｰﾌﾞﾙ!G$4=1,$B70,1-$B70))</f>
      </c>
      <c r="H75" s="23">
        <f>IF($B70="","",IF(ﾃｰﾌﾞﾙ!H$4=1,$B70,1-$B70))</f>
      </c>
      <c r="I75" s="23">
        <f>IF($B70="","",IF(ﾃｰﾌﾞﾙ!I$4=1,$B70,1-$B70))</f>
      </c>
    </row>
    <row r="76" spans="1:9" ht="13.5">
      <c r="A76" s="7" t="s">
        <v>15</v>
      </c>
      <c r="B76" s="24">
        <f aca="true" t="shared" si="4" ref="B76:I76">IF(OR(B73="",B74="",B75=""),"",B73*B74*B75)</f>
      </c>
      <c r="C76" s="24">
        <f t="shared" si="4"/>
      </c>
      <c r="D76" s="24">
        <f t="shared" si="4"/>
      </c>
      <c r="E76" s="24">
        <f t="shared" si="4"/>
      </c>
      <c r="F76" s="24">
        <f t="shared" si="4"/>
      </c>
      <c r="G76" s="24">
        <f t="shared" si="4"/>
      </c>
      <c r="H76" s="24">
        <f t="shared" si="4"/>
      </c>
      <c r="I76" s="24">
        <f t="shared" si="4"/>
      </c>
    </row>
    <row r="77" spans="1:9" ht="13.5">
      <c r="A77" s="7" t="s">
        <v>16</v>
      </c>
      <c r="B77" s="24">
        <f>IF(B76="","",SUM(B76))</f>
      </c>
      <c r="C77" s="46">
        <f>IF(C76="","",SUM(C76:E76))</f>
      </c>
      <c r="D77" s="46"/>
      <c r="E77" s="46"/>
      <c r="F77" s="46">
        <f>IF(F76="","",SUM(F76:H76))</f>
      </c>
      <c r="G77" s="46"/>
      <c r="H77" s="46"/>
      <c r="I77" s="24">
        <f>IF(I76="","",SUM(I76))</f>
      </c>
    </row>
    <row r="78" spans="1:9" ht="13.5">
      <c r="A78" s="7" t="s">
        <v>17</v>
      </c>
      <c r="B78" s="46">
        <f>IF(OR(B77="",C77=""),"",SUM(B77:E77))</f>
      </c>
      <c r="C78" s="46"/>
      <c r="D78" s="46"/>
      <c r="E78" s="46"/>
      <c r="F78" s="46">
        <f>IF(OR(F77="",I77=""),"",SUM(F77:I77))</f>
      </c>
      <c r="G78" s="46"/>
      <c r="H78" s="46"/>
      <c r="I78" s="46"/>
    </row>
    <row r="79" spans="1:9" ht="13.5">
      <c r="A79" s="7" t="s">
        <v>18</v>
      </c>
      <c r="B79" s="46">
        <f>IF(OR(B78="",F78=""),"",SUM(B78:I78))</f>
      </c>
      <c r="C79" s="46"/>
      <c r="D79" s="46"/>
      <c r="E79" s="46"/>
      <c r="F79" s="46"/>
      <c r="G79" s="46"/>
      <c r="H79" s="46"/>
      <c r="I79" s="46"/>
    </row>
    <row r="82" ht="13.5">
      <c r="A82" t="s">
        <v>37</v>
      </c>
    </row>
    <row r="83" spans="1:2" ht="13.5">
      <c r="A83" s="3"/>
      <c r="B83" s="2" t="s">
        <v>7</v>
      </c>
    </row>
    <row r="84" spans="1:2" ht="13.5">
      <c r="A84" s="2" t="s">
        <v>0</v>
      </c>
      <c r="B84" s="23">
        <f>'各対戦別勝率'!E34</f>
      </c>
    </row>
    <row r="85" spans="1:2" ht="13.5">
      <c r="A85" s="2" t="s">
        <v>1</v>
      </c>
      <c r="B85" s="23">
        <f>'各対戦別勝率'!E35</f>
      </c>
    </row>
    <row r="86" spans="1:2" ht="13.5">
      <c r="A86" s="2" t="s">
        <v>2</v>
      </c>
      <c r="B86" s="23">
        <f>'各対戦別勝率'!E36</f>
      </c>
    </row>
    <row r="88" spans="1:9" ht="13.5">
      <c r="A88" s="2"/>
      <c r="B88" s="2" t="s">
        <v>3</v>
      </c>
      <c r="C88" s="45" t="s">
        <v>4</v>
      </c>
      <c r="D88" s="45"/>
      <c r="E88" s="45"/>
      <c r="F88" s="45" t="s">
        <v>5</v>
      </c>
      <c r="G88" s="45"/>
      <c r="H88" s="45"/>
      <c r="I88" s="2" t="s">
        <v>6</v>
      </c>
    </row>
    <row r="89" spans="1:9" ht="13.5">
      <c r="A89" s="2" t="s">
        <v>0</v>
      </c>
      <c r="B89" s="23">
        <f>IF($B84="","",IF(ﾃｰﾌﾞﾙ!B$2=1,$B84,1-$B84))</f>
      </c>
      <c r="C89" s="23">
        <f>IF($B84="","",IF(ﾃｰﾌﾞﾙ!C$2=1,$B84,1-$B84))</f>
      </c>
      <c r="D89" s="23">
        <f>IF($B84="","",IF(ﾃｰﾌﾞﾙ!D$2=1,$B84,1-$B84))</f>
      </c>
      <c r="E89" s="23">
        <f>IF($B84="","",IF(ﾃｰﾌﾞﾙ!E$2=1,$B84,1-$B84))</f>
      </c>
      <c r="F89" s="23">
        <f>IF($B84="","",IF(ﾃｰﾌﾞﾙ!F$2=1,$B84,1-$B84))</f>
      </c>
      <c r="G89" s="23">
        <f>IF($B84="","",IF(ﾃｰﾌﾞﾙ!G$2=1,$B84,1-$B84))</f>
      </c>
      <c r="H89" s="23">
        <f>IF($B84="","",IF(ﾃｰﾌﾞﾙ!H$2=1,$B84,1-$B84))</f>
      </c>
      <c r="I89" s="23">
        <f>IF($B84="","",IF(ﾃｰﾌﾞﾙ!I$2=1,$B84,1-$B84))</f>
      </c>
    </row>
    <row r="90" spans="1:9" ht="13.5">
      <c r="A90" s="2" t="s">
        <v>1</v>
      </c>
      <c r="B90" s="23">
        <f>IF($B85="","",IF(ﾃｰﾌﾞﾙ!B$3=1,$B85,1-$B85))</f>
      </c>
      <c r="C90" s="23">
        <f>IF($B85="","",IF(ﾃｰﾌﾞﾙ!C$3=1,$B85,1-$B85))</f>
      </c>
      <c r="D90" s="23">
        <f>IF($B85="","",IF(ﾃｰﾌﾞﾙ!D$3=1,$B85,1-$B85))</f>
      </c>
      <c r="E90" s="23">
        <f>IF($B85="","",IF(ﾃｰﾌﾞﾙ!E$3=1,$B85,1-$B85))</f>
      </c>
      <c r="F90" s="23">
        <f>IF($B85="","",IF(ﾃｰﾌﾞﾙ!F$3=1,$B85,1-$B85))</f>
      </c>
      <c r="G90" s="23">
        <f>IF($B85="","",IF(ﾃｰﾌﾞﾙ!G$3=1,$B85,1-$B85))</f>
      </c>
      <c r="H90" s="23">
        <f>IF($B85="","",IF(ﾃｰﾌﾞﾙ!H$3=1,$B85,1-$B85))</f>
      </c>
      <c r="I90" s="23">
        <f>IF($B85="","",IF(ﾃｰﾌﾞﾙ!I$3=1,$B85,1-$B85))</f>
      </c>
    </row>
    <row r="91" spans="1:9" ht="13.5">
      <c r="A91" s="2" t="s">
        <v>2</v>
      </c>
      <c r="B91" s="23">
        <f>IF($B86="","",IF(ﾃｰﾌﾞﾙ!B$4=1,$B86,1-$B86))</f>
      </c>
      <c r="C91" s="23">
        <f>IF($B86="","",IF(ﾃｰﾌﾞﾙ!C$4=1,$B86,1-$B86))</f>
      </c>
      <c r="D91" s="23">
        <f>IF($B86="","",IF(ﾃｰﾌﾞﾙ!D$4=1,$B86,1-$B86))</f>
      </c>
      <c r="E91" s="23">
        <f>IF($B86="","",IF(ﾃｰﾌﾞﾙ!E$4=1,$B86,1-$B86))</f>
      </c>
      <c r="F91" s="23">
        <f>IF($B86="","",IF(ﾃｰﾌﾞﾙ!F$4=1,$B86,1-$B86))</f>
      </c>
      <c r="G91" s="23">
        <f>IF($B86="","",IF(ﾃｰﾌﾞﾙ!G$4=1,$B86,1-$B86))</f>
      </c>
      <c r="H91" s="23">
        <f>IF($B86="","",IF(ﾃｰﾌﾞﾙ!H$4=1,$B86,1-$B86))</f>
      </c>
      <c r="I91" s="23">
        <f>IF($B86="","",IF(ﾃｰﾌﾞﾙ!I$4=1,$B86,1-$B86))</f>
      </c>
    </row>
    <row r="92" spans="1:9" ht="13.5">
      <c r="A92" s="7" t="s">
        <v>15</v>
      </c>
      <c r="B92" s="24">
        <f aca="true" t="shared" si="5" ref="B92:I92">IF(OR(B89="",B90="",B91=""),"",B89*B90*B91)</f>
      </c>
      <c r="C92" s="24">
        <f t="shared" si="5"/>
      </c>
      <c r="D92" s="24">
        <f t="shared" si="5"/>
      </c>
      <c r="E92" s="24">
        <f t="shared" si="5"/>
      </c>
      <c r="F92" s="24">
        <f t="shared" si="5"/>
      </c>
      <c r="G92" s="24">
        <f t="shared" si="5"/>
      </c>
      <c r="H92" s="24">
        <f t="shared" si="5"/>
      </c>
      <c r="I92" s="24">
        <f t="shared" si="5"/>
      </c>
    </row>
    <row r="93" spans="1:9" ht="13.5">
      <c r="A93" s="7" t="s">
        <v>16</v>
      </c>
      <c r="B93" s="24">
        <f>IF(B92="","",SUM(B92))</f>
      </c>
      <c r="C93" s="46">
        <f>IF(C92="","",SUM(C92:E92))</f>
      </c>
      <c r="D93" s="46"/>
      <c r="E93" s="46"/>
      <c r="F93" s="46">
        <f>IF(F92="","",SUM(F92:H92))</f>
      </c>
      <c r="G93" s="46"/>
      <c r="H93" s="46"/>
      <c r="I93" s="24">
        <f>IF(I92="","",SUM(I92))</f>
      </c>
    </row>
    <row r="94" spans="1:9" ht="13.5">
      <c r="A94" s="7" t="s">
        <v>17</v>
      </c>
      <c r="B94" s="46">
        <f>IF(OR(B93="",C93=""),"",SUM(B93:E93))</f>
      </c>
      <c r="C94" s="46"/>
      <c r="D94" s="46"/>
      <c r="E94" s="46"/>
      <c r="F94" s="46">
        <f>IF(OR(F93="",I93=""),"",SUM(F93:I93))</f>
      </c>
      <c r="G94" s="46"/>
      <c r="H94" s="46"/>
      <c r="I94" s="46"/>
    </row>
    <row r="95" spans="1:9" ht="13.5">
      <c r="A95" s="7" t="s">
        <v>18</v>
      </c>
      <c r="B95" s="46">
        <f>IF(OR(B94="",F94=""),"",SUM(B94:I94))</f>
      </c>
      <c r="C95" s="46"/>
      <c r="D95" s="46"/>
      <c r="E95" s="46"/>
      <c r="F95" s="46"/>
      <c r="G95" s="46"/>
      <c r="H95" s="46"/>
      <c r="I95" s="46"/>
    </row>
  </sheetData>
  <mergeCells count="42">
    <mergeCell ref="C8:E8"/>
    <mergeCell ref="F8:H8"/>
    <mergeCell ref="C13:E13"/>
    <mergeCell ref="F13:H13"/>
    <mergeCell ref="B14:E14"/>
    <mergeCell ref="F14:I14"/>
    <mergeCell ref="B15:I15"/>
    <mergeCell ref="C24:E24"/>
    <mergeCell ref="F24:H24"/>
    <mergeCell ref="C29:E29"/>
    <mergeCell ref="F29:H29"/>
    <mergeCell ref="B30:E30"/>
    <mergeCell ref="F30:I30"/>
    <mergeCell ref="B31:I31"/>
    <mergeCell ref="C40:E40"/>
    <mergeCell ref="F40:H40"/>
    <mergeCell ref="C45:E45"/>
    <mergeCell ref="F45:H45"/>
    <mergeCell ref="B46:E46"/>
    <mergeCell ref="F46:I46"/>
    <mergeCell ref="B47:I47"/>
    <mergeCell ref="C56:E56"/>
    <mergeCell ref="F56:H56"/>
    <mergeCell ref="C61:E61"/>
    <mergeCell ref="F61:H61"/>
    <mergeCell ref="B62:E62"/>
    <mergeCell ref="F62:I62"/>
    <mergeCell ref="B63:I63"/>
    <mergeCell ref="C72:E72"/>
    <mergeCell ref="F72:H72"/>
    <mergeCell ref="C77:E77"/>
    <mergeCell ref="F77:H77"/>
    <mergeCell ref="B78:E78"/>
    <mergeCell ref="F78:I78"/>
    <mergeCell ref="B79:I79"/>
    <mergeCell ref="C88:E88"/>
    <mergeCell ref="F88:H88"/>
    <mergeCell ref="B95:I95"/>
    <mergeCell ref="C93:E93"/>
    <mergeCell ref="F93:H93"/>
    <mergeCell ref="B94:E94"/>
    <mergeCell ref="F94:I9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2005-10-10T13:13:48Z</cp:lastPrinted>
  <dcterms:created xsi:type="dcterms:W3CDTF">2005-10-09T12:50:58Z</dcterms:created>
  <dcterms:modified xsi:type="dcterms:W3CDTF">2011-01-11T04:26:43Z</dcterms:modified>
  <cp:category/>
  <cp:version/>
  <cp:contentType/>
  <cp:contentStatus/>
</cp:coreProperties>
</file>